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6"/>
  <workbookPr/>
  <mc:AlternateContent xmlns:mc="http://schemas.openxmlformats.org/markup-compatibility/2006">
    <mc:Choice Requires="x15">
      <x15ac:absPath xmlns:x15ac="http://schemas.microsoft.com/office/spreadsheetml/2010/11/ac" url="/Users/wblondel/kDrive/BTS SIO/Application SGI/"/>
    </mc:Choice>
  </mc:AlternateContent>
  <xr:revisionPtr revIDLastSave="0" documentId="13_ncr:1_{41287126-2301-3446-9F59-EFD209BF2291}" xr6:coauthVersionLast="47" xr6:coauthVersionMax="47" xr10:uidLastSave="{00000000-0000-0000-0000-000000000000}"/>
  <bookViews>
    <workbookView xWindow="0" yWindow="780" windowWidth="41120" windowHeight="25800" activeTab="3" xr2:uid="{00000000-000D-0000-FFFF-FFFF00000000}"/>
  </bookViews>
  <sheets>
    <sheet name="User Stories" sheetId="1" r:id="rId1"/>
    <sheet name="Plan des Sprints" sheetId="2" r:id="rId2"/>
    <sheet name="Tickets" sheetId="3" r:id="rId3"/>
    <sheet name="Velocity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9" i="3" l="1"/>
  <c r="F68" i="3"/>
  <c r="F30" i="1"/>
  <c r="G13" i="4"/>
  <c r="B7" i="2" a="1"/>
  <c r="B7" i="2" s="1"/>
  <c r="B18" i="2" a="1"/>
  <c r="B18" i="2" s="1"/>
  <c r="B63" i="2" a="1"/>
  <c r="B63" i="2" s="1"/>
  <c r="B47" i="2" a="1"/>
  <c r="B47" i="2" s="1"/>
  <c r="B32" i="2" a="1"/>
  <c r="B32" i="2" s="1"/>
  <c r="F5" i="4"/>
  <c r="F6" i="4"/>
  <c r="F7" i="4"/>
  <c r="F8" i="4"/>
  <c r="F4" i="4"/>
  <c r="C5" i="4" a="1"/>
  <c r="C5" i="4" s="1"/>
  <c r="C6" i="4" a="1"/>
  <c r="C6" i="4" s="1"/>
  <c r="D6" i="4" s="1"/>
  <c r="E6" i="4" s="1"/>
  <c r="C7" i="4" a="1"/>
  <c r="C7" i="4" s="1"/>
  <c r="D7" i="4" s="1"/>
  <c r="E7" i="4" s="1"/>
  <c r="C8" i="4" a="1"/>
  <c r="C8" i="4" s="1"/>
  <c r="D8" i="4" s="1"/>
  <c r="C4" i="4" a="1"/>
  <c r="C4" i="4" s="1"/>
  <c r="G14" i="4"/>
  <c r="G15" i="4"/>
  <c r="B16" i="4"/>
  <c r="C16" i="4"/>
  <c r="B15" i="4" a="1"/>
  <c r="B15" i="4" s="1"/>
  <c r="B14" i="4" a="1"/>
  <c r="B14" i="4" s="1"/>
  <c r="B13" i="4" a="1"/>
  <c r="B13" i="4" s="1"/>
  <c r="D15" i="4" a="1"/>
  <c r="D15" i="4" s="1"/>
  <c r="E15" i="4" a="1"/>
  <c r="E15" i="4" s="1"/>
  <c r="F15" i="4" a="1"/>
  <c r="F15" i="4" s="1"/>
  <c r="D14" i="4" a="1"/>
  <c r="D14" i="4" s="1"/>
  <c r="E14" i="4" a="1"/>
  <c r="E14" i="4" s="1"/>
  <c r="F14" i="4" a="1"/>
  <c r="F14" i="4" s="1"/>
  <c r="C14" i="4" a="1"/>
  <c r="C14" i="4" s="1"/>
  <c r="C15" i="4" a="1"/>
  <c r="C15" i="4" s="1"/>
  <c r="D13" i="4" a="1"/>
  <c r="D13" i="4" s="1"/>
  <c r="E13" i="4" a="1"/>
  <c r="E13" i="4" s="1"/>
  <c r="F13" i="4" a="1"/>
  <c r="F13" i="4" s="1"/>
  <c r="C13" i="4" a="1"/>
  <c r="C13" i="4" s="1"/>
  <c r="F9" i="4" l="1"/>
  <c r="C9" i="4"/>
  <c r="D4" i="4"/>
  <c r="E4" i="4"/>
  <c r="D5" i="4"/>
  <c r="E5" i="4" s="1"/>
  <c r="F16" i="4"/>
  <c r="E16" i="4"/>
  <c r="D16" i="4"/>
  <c r="E8" i="4"/>
  <c r="D9" i="4" l="1"/>
  <c r="E9" i="4"/>
  <c r="G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<sst xmlns="http://schemas.openxmlformats.org/spreadsheetml/2006/main" count="787" uniqueCount="384">
  <si>
    <t>BACKLOG — User Stories — Demande de commande</t>
  </si>
  <si>
    <t>ID</t>
  </si>
  <si>
    <t>Epic</t>
  </si>
  <si>
    <t>User Story</t>
  </si>
  <si>
    <t>Story Points</t>
  </si>
  <si>
    <t>Sprint</t>
  </si>
  <si>
    <t>US-01</t>
  </si>
  <si>
    <t>Fondation</t>
  </si>
  <si>
    <t>Must Have</t>
  </si>
  <si>
    <t>Sprint 1</t>
  </si>
  <si>
    <t>US-02</t>
  </si>
  <si>
    <t>US-03</t>
  </si>
  <si>
    <t>US-04</t>
  </si>
  <si>
    <t>US-05</t>
  </si>
  <si>
    <t>- Role super_admin avec toutes les permissions CRUD sur toutes les ressources
- Role demandeurs avec ViewAny:Order, View:Order, Update:Order
- Permission BypassOwnership:Order pour les admins
- ShieldSeeder</t>
  </si>
  <si>
    <t>US-06</t>
  </si>
  <si>
    <t>CRUD</t>
  </si>
  <si>
    <t>- Ressources Filament pour Supplier, Service, Budget, Category
- CRUD complet avec formulaires, tables et pages (List, Create, Edit)
- Recherche et tri sur les colonnes pertinentes</t>
  </si>
  <si>
    <t>Sprint 2</t>
  </si>
  <si>
    <t>US-07</t>
  </si>
  <si>
    <t>Commandes</t>
  </si>
  <si>
    <t>- Formulaire avec champs service_id (filtre par services du demandeur) et supplier_id
- Le user_id est auto-rempli pour les demandeurs
- Le statut est automatiquement 'Envoye'
- Section admin visible uniquement pour les super_admin</t>
  </si>
  <si>
    <t>US-08</t>
  </si>
  <si>
    <t>- Upload PDF uniquement, taille max 10 Mo
- Le devis est optionnel
- Si un devis est joint, la reference et le prix unitaire deviennent obligatoires sur chaque ligne</t>
  </si>
  <si>
    <t>US-09</t>
  </si>
  <si>
    <t>US-10</t>
  </si>
  <si>
    <t>En tant que demandeur, je veux voir la liste de mes demandes et leur statut.</t>
  </si>
  <si>
    <t>- Le demandeur ne voit que ses propres commandes (filtre Eloquent)
- Colonnes : ID, demandeur, service, fournisseur, statut, date
- Tri par defaut par date de creation (desc)</t>
  </si>
  <si>
    <t>US-11</t>
  </si>
  <si>
    <t>En tant qu'admin, je veux voir toutes les demandes de tous les utilisateurs.</t>
  </si>
  <si>
    <t>- L'admin voit toutes les commandes sans restriction (BypassOwnership)
- Memes colonnes que le demandeur
- Filtres : statut, service, fournisseur</t>
  </si>
  <si>
    <t>US-12</t>
  </si>
  <si>
    <t>- OrderPolicy: view (propres + BypassOwnership), update (demandeur si Sent + propre, admin toujours)
- create, delete, restore, forceDelete
- Demandeur: Create:Order ajoute au role</t>
  </si>
  <si>
    <t>US-13</t>
  </si>
  <si>
    <t>Workflow</t>
  </si>
  <si>
    <t>- Ajout du statut Closed(6) avec couleur 'info' et icone CheckCircle
- Implements HasColor pour les badges
- Methodes allowedTransitions(), canTransitionTo(), isTerminal()
- Transitions : Sent-&gt;Processing-&gt;Ordered-&gt;Received-&gt;Closed, annulation a chaque etape</t>
  </si>
  <si>
    <t>Sprint 3</t>
  </si>
  <si>
    <t>US-14</t>
  </si>
  <si>
    <t>En tant qu'admin, je veux valider une demande en lui affectant un budget.</t>
  </si>
  <si>
    <t>- Action 'En traitement' visible si statut = Envoye
- Modale avec select budget filtre par service_id de la commande
- MAJ du statut et du budget_id</t>
  </si>
  <si>
    <t>US-15</t>
  </si>
  <si>
    <t>US-16</t>
  </si>
  <si>
    <t>US-17</t>
  </si>
  <si>
    <t>- Admin : peut annuler toute commande non terminale
- Demandeur : peut annuler uniquement ses propres commandes au statut Envoye
- Confirmation requise
- Policies cancel() sur OrderPolicy</t>
  </si>
  <si>
    <t>US-18</t>
  </si>
  <si>
    <t>Vacances</t>
  </si>
  <si>
    <t>Should Have</t>
  </si>
  <si>
    <t>US-19</t>
  </si>
  <si>
    <t>Suivi</t>
  </si>
  <si>
    <t>- Service OrderAgeCalculator : calcul jours ouvrables hors week-ends et vacances
- Colonne age dans la table des commandes (suffixe 'j')
- Null pour les statuts terminaux</t>
  </si>
  <si>
    <t>US-20</t>
  </si>
  <si>
    <t>UI/UX</t>
  </si>
  <si>
    <t>US-21</t>
  </si>
  <si>
    <t>Notifications</t>
  </si>
  <si>
    <t>En tant que demandeur, je veux recevoir un email lorsque le statut de ma commande change.</t>
  </si>
  <si>
    <t>Sprint 4</t>
  </si>
  <si>
    <t>US-22</t>
  </si>
  <si>
    <t>US-23</t>
  </si>
  <si>
    <t>i18n</t>
  </si>
  <si>
    <t>- Traductions FR et EN pour la ressource Order (labels, sections, actions)
- Traductions FR et EN pour la ressource VacationPeriod</t>
  </si>
  <si>
    <t>Nice to Have</t>
  </si>
  <si>
    <t>US-24</t>
  </si>
  <si>
    <t>- Tests unitaires : OrderStatusTest (7), OrderAgeCalculatorTest (9)
- Tests feature : OrderPolicyTest (28), CreateOrderTest (7), ListOrdersTest (5)
- Tests notifications : OrderNotificationTest (6)
- Total : 62+ tests, 138+ assertions</t>
  </si>
  <si>
    <t>Total</t>
  </si>
  <si>
    <t>PLAN DES SPRINTS — Demande de commande</t>
  </si>
  <si>
    <t>Sprint 1 — Fondation</t>
  </si>
  <si>
    <t>Objectif</t>
  </si>
  <si>
    <t>User Stories</t>
  </si>
  <si>
    <t>US-01, US-02, US-03, US-04, US-05</t>
  </si>
  <si>
    <t>Livrables</t>
  </si>
  <si>
    <t xml:space="preserve">  Migrations pour 7 tables : categories, suppliers, services, service_user, budgets, orders, order_lines</t>
  </si>
  <si>
    <t xml:space="preserve">  Enum OrderStatus avec 5 statuts de base (Sent, Processing, Ordered, Received, Cancelled)</t>
  </si>
  <si>
    <t xml:space="preserve">  Relations User: belongsToMany Service, hasMany Order</t>
  </si>
  <si>
    <t xml:space="preserve">  ShieldSeeder avec toutes les permissions CRUD</t>
  </si>
  <si>
    <t>Sprint 2 — CRUD &amp; Formulaire de commande</t>
  </si>
  <si>
    <t>US-06, US-07, US-08, US-09, US-10, US-11, US-12</t>
  </si>
  <si>
    <t xml:space="preserve">  Ressources Filament pour Supplier, Service, Budget, Category (CRUD complet)</t>
  </si>
  <si>
    <t xml:space="preserve">  Ressource Order : formulaire role-aware (demandeur vs admin)</t>
  </si>
  <si>
    <t xml:space="preserve">  Upload de devis PDF avec validation conditionnelle (reference et prix obligatoires si devis)</t>
  </si>
  <si>
    <t xml:space="preserve">  Repeater lignes de commande avec calcul automatique du total</t>
  </si>
  <si>
    <t xml:space="preserve">  Table des commandes : demandeur voit ses commandes, admin voit tout</t>
  </si>
  <si>
    <t xml:space="preserve">  OrderPolicy : CRUD avec restriction ownership pour demandeurs</t>
  </si>
  <si>
    <t xml:space="preserve">  Filtres table : statut (multiple), service, fournisseur</t>
  </si>
  <si>
    <t>US-13, US-14, US-15, US-16, US-17, US-18, US-19, US-20</t>
  </si>
  <si>
    <t xml:space="preserve">  HasColor sur l'enum pour badges colores automatiques</t>
  </si>
  <si>
    <t xml:space="preserve">  Modales avec formulaires (budget pour traitement, date pour commande)</t>
  </si>
  <si>
    <t>Sprint 4 — Notifications, i18n &amp; Tests</t>
  </si>
  <si>
    <t>US-21, US-22, US-23, US-24</t>
  </si>
  <si>
    <t xml:space="preserve">  Notifications mises en file d'attente (ShouldQueue)</t>
  </si>
  <si>
    <t xml:space="preserve">  Traductions FR et EN completes (Order et VacationPeriod)</t>
  </si>
  <si>
    <t xml:space="preserve">  Tests unitaires : OrderStatusTest (7), OrderAgeCalculatorTest (9)</t>
  </si>
  <si>
    <t xml:space="preserve">  Tests feature : OrderPolicyTest (28), CreateOrderTest (7), ListOrdersTest (5)</t>
  </si>
  <si>
    <t xml:space="preserve">  Tests notifications : OrderNotificationTest (6)</t>
  </si>
  <si>
    <t xml:space="preserve">  Total : 62+ tests, 138+ assertions</t>
  </si>
  <si>
    <t>Ticket</t>
  </si>
  <si>
    <t>Titre</t>
  </si>
  <si>
    <t>Description</t>
  </si>
  <si>
    <t>Assignee</t>
  </si>
  <si>
    <t>Points</t>
  </si>
  <si>
    <t>Statut</t>
  </si>
  <si>
    <t>Type</t>
  </si>
  <si>
    <t>T-001</t>
  </si>
  <si>
    <t>Migration table categories</t>
  </si>
  <si>
    <t>Done</t>
  </si>
  <si>
    <t>Feature</t>
  </si>
  <si>
    <t>T-002</t>
  </si>
  <si>
    <t>Migration table suppliers</t>
  </si>
  <si>
    <t>T-003</t>
  </si>
  <si>
    <t>Migration table services + pivot service_user</t>
  </si>
  <si>
    <t>T-004</t>
  </si>
  <si>
    <t>Migration table budgets</t>
  </si>
  <si>
    <t>T-005</t>
  </si>
  <si>
    <t>Migration table orders</t>
  </si>
  <si>
    <t>T-006</t>
  </si>
  <si>
    <t>Migration table order_lines</t>
  </si>
  <si>
    <t>T-007</t>
  </si>
  <si>
    <t>Modele Category</t>
  </si>
  <si>
    <t>T-008</t>
  </si>
  <si>
    <t>Modele Supplier</t>
  </si>
  <si>
    <t>T-009</t>
  </si>
  <si>
    <t>Modele Service + relation User</t>
  </si>
  <si>
    <t>T-010</t>
  </si>
  <si>
    <t>Modele Budget avec relation Service</t>
  </si>
  <si>
    <t>T-011</t>
  </si>
  <si>
    <t>Modele Order avec relations</t>
  </si>
  <si>
    <t>T-012</t>
  </si>
  <si>
    <t>Modele OrderLine avec relation Order</t>
  </si>
  <si>
    <t>T-013</t>
  </si>
  <si>
    <t>Enum OrderStatus (5 statuts)</t>
  </si>
  <si>
    <t>T-014</t>
  </si>
  <si>
    <t>Factories (tous les modeles)</t>
  </si>
  <si>
    <t>Chore</t>
  </si>
  <si>
    <t>T-015</t>
  </si>
  <si>
    <t>Configuration Shield (roles et permissions)</t>
  </si>
  <si>
    <t>T-016</t>
  </si>
  <si>
    <t>Relation hasMany Order sur User</t>
  </si>
  <si>
    <t>T-017</t>
  </si>
  <si>
    <t>Ressource Filament Supplier</t>
  </si>
  <si>
    <t>T-018</t>
  </si>
  <si>
    <t>Ressource Filament Service</t>
  </si>
  <si>
    <t>T-019</t>
  </si>
  <si>
    <t>Ressource Filament Budget</t>
  </si>
  <si>
    <t>T-020</t>
  </si>
  <si>
    <t>Ressource Filament Category</t>
  </si>
  <si>
    <t>T-021</t>
  </si>
  <si>
    <t>Formulaire creation commande (section generale)</t>
  </si>
  <si>
    <t>OrderForm : user_id (visible admin / hidden demandeur), service_id (filtre par services du user), supplier_id (searchable), description.</t>
  </si>
  <si>
    <t>T-022</t>
  </si>
  <si>
    <t>Formulaire creation commande (section admin)</t>
  </si>
  <si>
    <t>T-023</t>
  </si>
  <si>
    <t>Upload devis PDF + validation conditionnelle</t>
  </si>
  <si>
    <t>T-024</t>
  </si>
  <si>
    <t>Repeater lignes de commande</t>
  </si>
  <si>
    <t>Repeater lines avec category, reference, designation, quantity, unit_price, total_price (auto-calcule via afterStateUpdated). minItems(1), minValue(0) sur prix.</t>
  </si>
  <si>
    <t>T-025</t>
  </si>
  <si>
    <t>CreateOrder (mutateFormData + afterCreate)</t>
  </si>
  <si>
    <t>Auto-fill user_id et status=Sent pour demandeurs dans mutateFormDataBeforeCreate.</t>
  </si>
  <si>
    <t>T-026</t>
  </si>
  <si>
    <t>Table commandes (colonnes de base, tri)</t>
  </si>
  <si>
    <t>OrdersTable : colonnes id, user, service, supplier, status, created_at. Tri par date desc.</t>
  </si>
  <si>
    <t>T-027</t>
  </si>
  <si>
    <t>Filtre Eloquent ownership sur OrderResource</t>
  </si>
  <si>
    <t>getEloquentQuery() : restreindre aux propres commandes si pas BypassOwnership.</t>
  </si>
  <si>
    <t>T-028</t>
  </si>
  <si>
    <t>Filtres table (statut, service, fournisseur)</t>
  </si>
  <si>
    <t>SelectFilter multiple pour statut, relationship pour service et fournisseur.</t>
  </si>
  <si>
    <t>T-029</t>
  </si>
  <si>
    <t>OrderPolicy (CRUD de base)</t>
  </si>
  <si>
    <t>OrderPolicy : viewAny, view (propres + bypass), create, update (demandeur si Sent + propre, admin toujours), delete.</t>
  </si>
  <si>
    <t>T-030</t>
  </si>
  <si>
    <t>Ajouter Create:Order au role demandeurs</t>
  </si>
  <si>
    <t>T-031</t>
  </si>
  <si>
    <t>Ajout statut Closed + HasColor sur enum</t>
  </si>
  <si>
    <t>Ajouter Closed(6) a OrderStatus. Implementer HasColor pour couleurs automatiques des badges.</t>
  </si>
  <si>
    <t>T-032</t>
  </si>
  <si>
    <t>Machine a etats sur OrderStatus</t>
  </si>
  <si>
    <t>Methodes allowedTransitions(), canTransitionTo(), isTerminal() sur l'enum.</t>
  </si>
  <si>
    <t>T-033</t>
  </si>
  <si>
    <t>Action EditOrder : modale avec select budget filtre par service. MAJ statut + budget_id.</t>
  </si>
  <si>
    <t>T-034</t>
  </si>
  <si>
    <t>Action EditOrder : modale avec DatePicker livraison estimee. MAJ statut + date.</t>
  </si>
  <si>
    <t>T-035</t>
  </si>
  <si>
    <t>Actions markReceived + closeOrder</t>
  </si>
  <si>
    <t>Deux actions confirmation simple sur EditOrder. MAJ statut.</t>
  </si>
  <si>
    <t>T-036</t>
  </si>
  <si>
    <t>Action cancelOrder + policy cancel</t>
  </si>
  <si>
    <t>Action annulation avec confirmation. Policy cancel() : admin tout non-terminal, demandeur propre Sent.</t>
  </si>
  <si>
    <t>T-037</t>
  </si>
  <si>
    <t>Policies transitions (processOrder, markOrdered, etc.)</t>
  </si>
  <si>
    <t>Ajouter processOrder(), markOrdered(), markReceived(), closeOrder() a OrderPolicy. Admin + canTransitionTo.</t>
  </si>
  <si>
    <t>T-038</t>
  </si>
  <si>
    <t>Table vacation_periods : name, start_date, end_date, school_year, index. Modele avec scopeOverlapping.</t>
  </si>
  <si>
    <t>T-039</t>
  </si>
  <si>
    <t>Ressource Filament VacationPeriod</t>
  </si>
  <si>
    <t>VacationPeriodResource : formulaire, table, pages, policy. Navigation groupe Admin.</t>
  </si>
  <si>
    <t>T-040</t>
  </si>
  <si>
    <t>VacationPeriod Factory + Seeder Zone C</t>
  </si>
  <si>
    <t>Factory et seeder avec les dates Zone C (Paris) 2025-2026 et 2026-2027.</t>
  </si>
  <si>
    <t>T-041</t>
  </si>
  <si>
    <t>Service OrderAgeCalculator</t>
  </si>
  <si>
    <t>Calcul jours ouvrables entre 2 dates, excluant week-ends et periodes de vacances.</t>
  </si>
  <si>
    <t>T-042</t>
  </si>
  <si>
    <t>Colonne age dans la table commandes</t>
  </si>
  <si>
    <t>T-043</t>
  </si>
  <si>
    <t>Badges statut + prix formates</t>
  </si>
  <si>
    <t>T-044</t>
  </si>
  <si>
    <t>LinesRelationManager (restriction edition)</t>
  </si>
  <si>
    <t>Edition restreinte selon statut : demandeur si Sent, admin toujours.</t>
  </si>
  <si>
    <t>T-045</t>
  </si>
  <si>
    <t>Fix layout formulaire (columnSpanFull)</t>
  </si>
  <si>
    <t>Bug Fix</t>
  </si>
  <si>
    <t>T-046</t>
  </si>
  <si>
    <t>Notification OrderCreated</t>
  </si>
  <si>
    <t>Notification queued, email aux super_admin avec infos demandeur/service/fournisseur et lien.</t>
  </si>
  <si>
    <t>T-047</t>
  </si>
  <si>
    <t>Notification OrderStatusChanged</t>
  </si>
  <si>
    <t>Notification queued, email au demandeur avec ancien/nouveau statut, fournisseur, service et lien.</t>
  </si>
  <si>
    <t>T-048</t>
  </si>
  <si>
    <t>Integration notifications dans CreateOrder</t>
  </si>
  <si>
    <t>Appeler OrderCreated dans afterCreate() pour notifier les admins.</t>
  </si>
  <si>
    <t>T-049</t>
  </si>
  <si>
    <t>Integration notifications dans EditOrder</t>
  </si>
  <si>
    <t>Appeler OrderStatusChanged dans chaque action de transition (5 actions).</t>
  </si>
  <si>
    <t>T-050</t>
  </si>
  <si>
    <t>Traductions FR/EN (order)</t>
  </si>
  <si>
    <t>Fichiers lang/fr et lang/en pour labels, sections, actions, champs de la ressource Order.</t>
  </si>
  <si>
    <t>T-051</t>
  </si>
  <si>
    <t>Traductions FR/EN (vacation_period)</t>
  </si>
  <si>
    <t>Fichiers lang/fr et lang/en pour la ressource VacationPeriod.</t>
  </si>
  <si>
    <t>T-052</t>
  </si>
  <si>
    <t>Tests unitaires OrderStatusTest</t>
  </si>
  <si>
    <t>Test</t>
  </si>
  <si>
    <t>T-053</t>
  </si>
  <si>
    <t>Tests unitaires OrderAgeCalculatorTest</t>
  </si>
  <si>
    <t>T-054</t>
  </si>
  <si>
    <t>Tests feature OrderPolicyTest</t>
  </si>
  <si>
    <t>28 tests : CRUD admin/demandeur, cancel, processOrder, markOrdered, markReceived, closeOrder.</t>
  </si>
  <si>
    <t>T-055</t>
  </si>
  <si>
    <t>Tests feature CreateOrderTest</t>
  </si>
  <si>
    <t>T-056</t>
  </si>
  <si>
    <t>Tests feature ListOrdersTest</t>
  </si>
  <si>
    <t>5 tests : page load, admin voit tout, demandeur voit propres, filtre statut.</t>
  </si>
  <si>
    <t>T-057</t>
  </si>
  <si>
    <t>Tests OrderNotificationTest</t>
  </si>
  <si>
    <t>6 tests : contenu email, canaux, toArray pour OrderCreated et OrderStatusChanged.</t>
  </si>
  <si>
    <t>Total tickets</t>
  </si>
  <si>
    <t>Total story points</t>
  </si>
  <si>
    <t>Nb tickets</t>
  </si>
  <si>
    <t>Créer la table categories : id, name, slug (unique), timestamps.</t>
  </si>
  <si>
    <t>Créer la table suppliers : id, name, website_url, email, phone, address, siret, timestamps.</t>
  </si>
  <si>
    <t>Créer la table services (id, name unique, timestamps) et la table pivot service_user (service_id, user_id, cascade on delete).</t>
  </si>
  <si>
    <t>Créer la table budgets : id, service_id (FK), year, amount (unsigned bigint), timestamps.</t>
  </si>
  <si>
    <t>Créer la table orders : id, user_id (FK), service_id (FK), supplier_id (FK), budget_id (nullable FK), status (tinyint), description, quotation_path, estimated_delivery_date, timestamps.</t>
  </si>
  <si>
    <t>Créer la table order_lines : id, order_id (FK cascade), category_id (nullable FK), reference, designation, quantity, unit_price, total_price, timestamps.</t>
  </si>
  <si>
    <t>Créer le modele Category avec HasFactory, Auditable, fillable.</t>
  </si>
  <si>
    <t>Créer le modele Supplier avec HasFactory, Auditable, fillable.</t>
  </si>
  <si>
    <t>Créer le modele Service et ajouter la relation belongsToMany sur User.</t>
  </si>
  <si>
    <t>Créer le modele Budget avec relation belongsTo Service, hasMany Order, attribut budget_name.</t>
  </si>
  <si>
    <t>Créer le modele Order : belongsTo User/Service/Supplier/Budget, hasMany OrderLine, fillable, casts.</t>
  </si>
  <si>
    <t>Créer le modele OrderLine : belongsTo Order/Category, fillable.</t>
  </si>
  <si>
    <t>Créer l'enum OrderStatus : Sent(1), Processing(2), Ordered(3), Received(4), Cancelled(5). Implements HasLabel, HasIcon, HasDescription. Couleur et icone par statut.</t>
  </si>
  <si>
    <t>Créer les factories : UserFactory, OrderFactory, ServiceFactory, SupplierFactory, BudgetFactory, CategoryFactory. Donnees realistes via Faker.</t>
  </si>
  <si>
    <t>ShieldSeeder : rôle super_admin (CRUD complet + BypassOwnership:Order), role demandeurs (ViewAny/View/Update:Order).</t>
  </si>
  <si>
    <t>Créer SupplierResource : formulaire, table, pages List/Create/Edit.</t>
  </si>
  <si>
    <t>Créer ServiceResource : formulaire, table, pages List/Create/Edit.</t>
  </si>
  <si>
    <t>Créer BudgetResource : formulaire avec select service, table, pages.</t>
  </si>
  <si>
    <t>Créer CategoryResource : formulaire, table, pages.</t>
  </si>
  <si>
    <t>Section admin (visible admin uniquement) : budget_id (filtre par service), statut, date livraison estimée.</t>
  </si>
  <si>
    <t>FileUpload PDF (10Mo max, disk local). Si devis présent, reference et unit_price deviennent required dans le repeater.</t>
  </si>
  <si>
    <t>Mettre à jour ShieldSeeder : ajouter Create:Order aux permissions du role demandeurs.</t>
  </si>
  <si>
    <t>Colonne calculée via OrderAgeCalculator, null pour statuts terminaux, suffixe 'j'.</t>
  </si>
  <si>
    <t>Badges colorés dans table et infolist. Prix centimes -&gt; euros dans LinesRelationManager. Montant total dans table.</t>
  </si>
  <si>
    <t>Ajouter columnSpanFull sur les 3 sections pour empêcher le layout 2 colonnes.</t>
  </si>
  <si>
    <t>7 tests : toutes les transitions valides/invalides, états terminaux, non-terminaux.</t>
  </si>
  <si>
    <t>9 tests : jours ouvrés, week-ends exclus, vacances exclues, cas limites.</t>
  </si>
  <si>
    <t>7 tests : création avec lignes, auto-fill user_id, statut Sent, notification admin, validations.</t>
  </si>
  <si>
    <t xml:space="preserve">  Modèles Eloquent avec relations (Order, OrderLine, Service, Supplier, Budget, Category)</t>
  </si>
  <si>
    <t xml:space="preserve">  Factories pour tous les modèles (User, Order, Service, Supplier, Budget, Category)</t>
  </si>
  <si>
    <t xml:space="preserve">  Configuration Filament Shield : rôles super_admin et demandeurs avec permissions</t>
  </si>
  <si>
    <t xml:space="preserve">  Validation des prix (pas de négatifs, minValue 0)</t>
  </si>
  <si>
    <t xml:space="preserve">  Machine à états : statut Closed, methodes allowedTransitions/canTransitionTo/isTerminal</t>
  </si>
  <si>
    <t xml:space="preserve">  5 actions de transition de statut sur la page d'édition (processOrder, markOrdered, markReceived, closeOrder, cancelOrder)</t>
  </si>
  <si>
    <t xml:space="preserve">  Politique d'annulation différenciée (admin vs demandeur)</t>
  </si>
  <si>
    <t xml:space="preserve">  Service OrderAgeCalculator : calcul jours ouvrés hors week-ends et vacances</t>
  </si>
  <si>
    <t xml:space="preserve">  Colonne âge et badges statut colorés dans la table</t>
  </si>
  <si>
    <t xml:space="preserve">  Prix formatés (centimes -&gt; euros) dans les tables et infolists</t>
  </si>
  <si>
    <t>Implémenter le workflow complet de gestion des commandes (transitions de statut), les vacances scolaires et le calcul d'ancienneté des commandes.</t>
  </si>
  <si>
    <t>Implémenter les ressources Filament pour toutes les entités et le formulaire de création de commande role-aware avec upload PDF et lignes de produits.</t>
  </si>
  <si>
    <t>Ajouter les notifications email, les traductions bilingues et la suite de tests complète.</t>
  </si>
  <si>
    <t xml:space="preserve">  Notification OrderCreated : email aux super_admin à chaque nouvelle commande</t>
  </si>
  <si>
    <t xml:space="preserve">  Notification OrderStatusChanged : email au demandeur à chaque transition de statut</t>
  </si>
  <si>
    <t>En tant que développeur, je veux créer le schema de base de données pour le système de commandes.</t>
  </si>
  <si>
    <t>En tant que développeur, je veux un enum OrderStatus avec 5 statuts de base pour typer les commandes.</t>
  </si>
  <si>
    <t>En tant que développeur, je veux des factories pour tous les modèles afin de faciliter les tests et le seeding.</t>
  </si>
  <si>
    <t>En tant que développeur, je veux configurer les rôles et permissions via Filament Shield.</t>
  </si>
  <si>
    <t>En tant qu'admin, je veux gérer les fournisseurs, services, budgets et categories via Filament.</t>
  </si>
  <si>
    <t>En tant que demandeur, je veux joindre un devis PDF à ma demande.</t>
  </si>
  <si>
    <t>En tant que demandeur, je veux ajouter des lignes de produits à ma commande.</t>
  </si>
  <si>
    <t>Priorité</t>
  </si>
  <si>
    <t>Critères d'acceptation</t>
  </si>
  <si>
    <t>En tant que développeur, je veux créer les modèles Eloquent avec leurs relations.</t>
  </si>
  <si>
    <t>En tant que demandeur, je veux créer une demande de commande en selectionnant un service et un fournisseur.</t>
  </si>
  <si>
    <t>William Blondel</t>
  </si>
  <si>
    <t>Luca Bonnin</t>
  </si>
  <si>
    <t>Nicolas Ignacio</t>
  </si>
  <si>
    <t xml:space="preserve">  Module vacances scolaires : modèle, migration, CRUD Filament, seeder Zone C</t>
  </si>
  <si>
    <t>En tant que développeur, je veux des policies granulaires pour sécuriser les actions sur les commandes.</t>
  </si>
  <si>
    <t>En tant que développeur, je veux une machine à états pour garantir des transitions de statut valides.</t>
  </si>
  <si>
    <t>En tant qu'admin, je veux marquer une commande comme 'Commandée' avec une date de livraison.</t>
  </si>
  <si>
    <t>En tant qu'admin, je veux marquer une commande comme 'Reçue' puis la 'Clôturer'.</t>
  </si>
  <si>
    <t>En tant qu'admin ou demandeur, je veux pouvoir annuler une commande selon mon rôle.</t>
  </si>
  <si>
    <t>En tant qu'admin, je veux gérer les périodes de vacances scolaires.</t>
  </si>
  <si>
    <t>En tant qu'utilisateur, je veux voir l'âge des commandes actives en jours ouvrés.</t>
  </si>
  <si>
    <t>En tant qu'utilisateur, je veux des badges colorés pour les statuts et un affichage prix en euros.</t>
  </si>
  <si>
    <t>En tant qu'admin, je veux recevoir un email lorsqu'une nouvelle demande est créée.</t>
  </si>
  <si>
    <t>En tant qu'utilisateur, je veux que l'interface soit disponible en français et en anglais.</t>
  </si>
  <si>
    <t>En tant que développeur, je veux une suite de tests couvrant le workflow complet.</t>
  </si>
  <si>
    <t>- Badges statut avec couleurs distinctes dans la table et l'infolist
- Prix formatés centimes -&gt; euros dans LinesRelationManager et table
- Montant total (somme des lignes) dans la table commandes</t>
  </si>
  <si>
    <t>- Notification OrderStatusChanged (ShouldQueue)
- Email avec ancien/nouveau statut, fournisseur, service, lien
- Envoyée à chaque transition de statut</t>
  </si>
  <si>
    <t>- Action visible si statut = En traitement
- Modale avec DatePicker date livraison estimée (obligatoire)
- MAJ du statut et de la date</t>
  </si>
  <si>
    <t>- Repeater avec category, reference, designation, quantity, unit_price
- Au moins 1 ligne obligatoire
- Le prix total est calculé automatiquement (qte x prix unitaire)
- Les prix négatifs sont interdits (minValue 0)</t>
  </si>
  <si>
    <t>- Tables : categories, suppliers, services, service_user, budgets, orders, order_lines
- Clés étrangères et index pertinents
- Les prix sont stockés en centimes (integer)</t>
  </si>
  <si>
    <t>Ajouter la relation orders() sur le modèle User.</t>
  </si>
  <si>
    <t>Points planifiés</t>
  </si>
  <si>
    <t>Points livrés</t>
  </si>
  <si>
    <t>Velocité</t>
  </si>
  <si>
    <t>Période</t>
  </si>
  <si>
    <t>Développeur</t>
  </si>
  <si>
    <t>Créer les fondations techniques du système : schema de base de données, modèles Eloquent, enum de statut, factories et configuration des permissions.</t>
  </si>
  <si>
    <t>- Notification OrderCreated (ShouldQueue)
- Email avec nom demandeur, service, fournisseur, lien
- Tous les super_admin sont notifiés</t>
  </si>
  <si>
    <t>US-00</t>
  </si>
  <si>
    <t>Cadrage</t>
  </si>
  <si>
    <t>Sprint 0</t>
  </si>
  <si>
    <t>T-000A</t>
  </si>
  <si>
    <t>Étude comparative des frameworks PHP</t>
  </si>
  <si>
    <t>Analyse comparative des frameworks (Laravel, Symfony, CodeIgniter) selon les critères : écosystème, communauté, courbe d'apprentissage, rapidité de développement, maintenabilité. Recommandation : Laravel.</t>
  </si>
  <si>
    <t>Étude</t>
  </si>
  <si>
    <t>T-000B</t>
  </si>
  <si>
    <t>Étude comparative des frameworks d'admin panel</t>
  </si>
  <si>
    <t>Analyse comparative des solutions CRUD/admin (Filament, Nova, Voyager, backpack) selon : SDUI, intégration Laravel, coût licence, personnalisation, communauté. Recommandation : Filament v5.</t>
  </si>
  <si>
    <t>T-000C</t>
  </si>
  <si>
    <t>Étude comparative des solutions de déploiement</t>
  </si>
  <si>
    <t>Analyse comparative des solutions (Spin Pro, Laravel Forge, Ploi, Docker manual) selon : facilité, conteneurisation, coût, CI/CD. Recommandation : Spin Pro.</t>
  </si>
  <si>
    <t>T-000D</t>
  </si>
  <si>
    <t>Initialisation du projet Laravel</t>
  </si>
  <si>
    <t>laravel new application-sgi, configuration .env, base de données PostgreSQL, installation des dépendances de base (Filament, Shield, Auditing, Horizon).</t>
  </si>
  <si>
    <t>T-000E</t>
  </si>
  <si>
    <t>Configuration Spin Pro</t>
  </si>
  <si>
    <t>Initialisation Spin Pro : conteneurs php, node, PostgreSQL, Redis. Configuration spin.yml, scripts MCP, commandes préfixées spin run.</t>
  </si>
  <si>
    <t>T-000F</t>
  </si>
  <si>
    <t>Configuration de l'environnement de développement</t>
  </si>
  <si>
    <t>Documentation du setup pour l'équipe : clonage repo, spin run, accès local, conventions (Pint, PHPUnit, structure Filament). Vérification que les 3 développeurs ont un environnement fonctionnel.</t>
  </si>
  <si>
    <t>Action processOrder (Envoyé -&gt; En traitement)</t>
  </si>
  <si>
    <t>Action markOrdered (En traitement -&gt; Commandée)</t>
  </si>
  <si>
    <t>Migration + modèle VacationPeriod</t>
  </si>
  <si>
    <t>22/01 - 28/01</t>
  </si>
  <si>
    <t>29/01 - 11/02</t>
  </si>
  <si>
    <t>12/02 - 25/02</t>
  </si>
  <si>
    <t>26/02 - 11/03</t>
  </si>
  <si>
    <t>12/03 - 25/03</t>
  </si>
  <si>
    <t>Sprint 0 — Cadrage</t>
  </si>
  <si>
    <t>22/01/2026 - 28/01/2026 (1 semaine)</t>
  </si>
  <si>
    <t>Choisir les technologies et mettre en place un environnement de développement stable.</t>
  </si>
  <si>
    <t>En tant qu'équipe de développement, nous voulons choisir les technologies et mettre en place l'environnement de dévelopmment conteneurisé, afin que tous les développeurs puissent travailler de manière homogène</t>
  </si>
  <si>
    <t xml:space="preserve">  Projet Laravel "vierge" avec configuration basique et installation des dépendances de base</t>
  </si>
  <si>
    <t xml:space="preserve">  Spin Pro initialisé et configuré, intégration MCP incluse</t>
  </si>
  <si>
    <t xml:space="preserve">  Document "Étude comparative des technologies"</t>
  </si>
  <si>
    <t xml:space="preserve">  Document "Environnement de développement &amp; Architecture"</t>
  </si>
  <si>
    <t>29/01/2026 - 11/02/2026 (2 semaines)</t>
  </si>
  <si>
    <t>12/02/2026 - 25/02/2026 (2 semaines)</t>
  </si>
  <si>
    <t>26/02/2026 - 11/03/2026 (2 semaines)</t>
  </si>
  <si>
    <t>Sprint 3 — Workflow &amp; Logique métier</t>
  </si>
  <si>
    <t>12/03/2026 - 25/03/2026 (2 semaines)</t>
  </si>
  <si>
    <t>- Factories : User, Order, OrderLine, Service, Supplier, Budget, Category
- Données réalistes via Faker</t>
  </si>
  <si>
    <t>- Statuts : Sent(1), Processing(2), Ordered(3), Received(4), Cancelled(5)
- Implements HasLabel, HasIcon, HasDescription
- Couleur et icône par statut
- Cast sur le modèle Order</t>
  </si>
  <si>
    <t>- Modèles : Order, OrderLine, Service, Supplier, Budget, Category
- Relations : Order belongsTo User/Service/Supplier/Budget, hasMany OrderLine
- User belongsToMany Service, hasMany Order
- Budget belongsTo Service, hasMany Order
- Trait Auditable sur chaque modèle</t>
  </si>
  <si>
    <t>- Modèle VacationPeriod + migration + factory
- Ressource Filament complete (CRUD)
- Seeder Zone C (Paris) 2025-2027
- VacationPeriodPolicy</t>
  </si>
  <si>
    <t>- Action 'Reçue' visible si statut = Commandee, confirmation simple
- Action 'Clôturer' visible si statut = Reçue, confirmation simple
- Clôturée et Annulée sont des statuts terminaux</t>
  </si>
  <si>
    <t>- Documents justifiant nos choix rédigés
- Environnement de développement conteneurisé, stable, et homogène</t>
  </si>
  <si>
    <t>TICKETS — Suivi detaillé</t>
  </si>
  <si>
    <t>CHARGE PAR DÉVELOPPEUR</t>
  </si>
  <si>
    <t>VELOCITÉ &amp; CHARGE PAR DÉVELOPPEUR</t>
  </si>
  <si>
    <t>Qualité</t>
  </si>
  <si>
    <t>Sécurité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</si>
</sst>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rgb="FF1F4E79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rgb="FF1F4E79"/>
      <name val="Arial"/>
      <family val="2"/>
    </font>
    <font>
      <b/>
      <sz val="14"/>
      <color rgb="FF1F4E79"/>
      <name val="Arial"/>
      <family val="2"/>
    </font>
    <font>
      <sz val="10"/>
      <name val="Arial"/>
      <family val="2"/>
    </font>
    <font>
      <b/>
      <sz val="11"/>
      <color rgb="FFFFFFFF"/>
      <name val="Arial"/>
      <family val="2"/>
    </font>
    <font>
      <b/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rgb="FF1F4E7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rgb="FFFCE4EC"/>
      </patternFill>
    </fill>
    <fill>
      <patternFill patternType="solid">
        <fgColor rgb="FFE3F2FD"/>
      </patternFill>
    </fill>
    <fill>
      <patternFill patternType="solid">
        <fgColor rgb="FFF3E5F5"/>
      </patternFill>
    </fill>
    <fill>
      <patternFill patternType="solid">
        <fgColor rgb="FFFFF3E0"/>
      </patternFill>
    </fill>
    <fill>
      <patternFill patternType="solid">
        <fgColor rgb="FFE8F5E9"/>
      </patternFill>
    </fill>
    <fill>
      <patternFill patternType="solid">
        <fgColor rgb="FF2E75B6"/>
      </patternFill>
    </fill>
    <fill>
      <patternFill patternType="solid">
        <fgColor rgb="FFD6E4F0"/>
      </patternFill>
    </fill>
    <fill>
      <patternFill patternType="solid">
        <fgColor rgb="FFC8E6C9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rgb="FFB0B0B0"/>
      </left>
      <right/>
      <top style="thin">
        <color rgb="FFB0B0B0"/>
      </top>
      <bottom style="thin">
        <color rgb="FFB0B0B0"/>
      </bottom>
      <diagonal/>
    </border>
    <border>
      <left/>
      <right/>
      <top style="thin">
        <color rgb="FFB0B0B0"/>
      </top>
      <bottom style="thin">
        <color rgb="FFB0B0B0"/>
      </bottom>
      <diagonal/>
    </border>
    <border>
      <left/>
      <right style="thin">
        <color rgb="FFB0B0B0"/>
      </right>
      <top style="thin">
        <color rgb="FFB0B0B0"/>
      </top>
      <bottom style="thin">
        <color rgb="FFB0B0B0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5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left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/>
    <xf numFmtId="0" fontId="3" fillId="0" borderId="1" xfId="0" applyFont="1" applyBorder="1" applyAlignment="1">
      <alignment horizontal="left" vertical="center" wrapText="1"/>
    </xf>
    <xf numFmtId="0" fontId="0" fillId="0" borderId="1" xfId="0" applyBorder="1"/>
    <xf numFmtId="0" fontId="7" fillId="0" borderId="1" xfId="0" applyFont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/>
    </xf>
    <xf numFmtId="0" fontId="0" fillId="8" borderId="1" xfId="0" applyFill="1" applyBorder="1"/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8" fillId="8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left" vertical="center" wrapText="1"/>
    </xf>
    <xf numFmtId="0" fontId="0" fillId="9" borderId="1" xfId="0" applyFill="1" applyBorder="1"/>
    <xf numFmtId="0" fontId="2" fillId="8" borderId="2" xfId="0" applyFont="1" applyFill="1" applyBorder="1" applyAlignment="1">
      <alignment horizontal="left" vertical="center"/>
    </xf>
    <xf numFmtId="0" fontId="2" fillId="8" borderId="3" xfId="0" applyFont="1" applyFill="1" applyBorder="1" applyAlignment="1">
      <alignment horizontal="left" vertical="center"/>
    </xf>
    <xf numFmtId="0" fontId="2" fillId="8" borderId="4" xfId="0" applyFont="1" applyFill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1" xfId="1" applyFont="1" applyBorder="1"/>
    <xf numFmtId="0" fontId="6" fillId="0" borderId="0" xfId="0" applyFont="1" applyAlignment="1">
      <alignment horizontal="left" vertical="center"/>
    </xf>
    <xf numFmtId="0" fontId="12" fillId="0" borderId="0" xfId="0" applyFont="1"/>
    <xf numFmtId="0" fontId="5" fillId="0" borderId="0" xfId="0" applyFont="1"/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github.com/LucaBONNIN/application-sgi/blob/master/.docs/Etude_Comparative_et_Choix_Technologiques.md" TargetMode="External"/><Relationship Id="rId1" Type="http://schemas.openxmlformats.org/officeDocument/2006/relationships/hyperlink" Target="https://github.com/LucaBONNIN/application-sgi/blob/master/.docs/Environnement_de_Developpement_et_Architecture.m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4E79"/>
  </sheetPr>
  <dimension ref="A1:G30"/>
  <sheetViews>
    <sheetView zoomScale="168" workbookViewId="0">
      <pane ySplit="3" topLeftCell="A22" activePane="bottomLeft" state="frozen"/>
      <selection pane="bottomLeft" activeCell="F29" sqref="F29"/>
    </sheetView>
  </sheetViews>
  <sheetFormatPr baseColWidth="10" defaultColWidth="8.83203125" defaultRowHeight="15" x14ac:dyDescent="0.2"/>
  <cols>
    <col min="1" max="1" width="8" customWidth="1"/>
    <col min="2" max="2" width="16" customWidth="1"/>
    <col min="3" max="4" width="60" customWidth="1"/>
    <col min="5" max="5" width="14" customWidth="1"/>
    <col min="6" max="6" width="13" customWidth="1"/>
    <col min="7" max="7" width="12" customWidth="1"/>
  </cols>
  <sheetData>
    <row r="1" spans="1:7" ht="35" customHeight="1" x14ac:dyDescent="0.2">
      <c r="A1" s="31" t="s">
        <v>0</v>
      </c>
      <c r="B1" s="32"/>
      <c r="C1" s="32"/>
      <c r="D1" s="32"/>
      <c r="E1" s="32"/>
      <c r="F1" s="32"/>
      <c r="G1" s="32"/>
    </row>
    <row r="3" spans="1:7" x14ac:dyDescent="0.2">
      <c r="A3" s="1" t="s">
        <v>1</v>
      </c>
      <c r="B3" s="1" t="s">
        <v>2</v>
      </c>
      <c r="C3" s="1" t="s">
        <v>3</v>
      </c>
      <c r="D3" s="22" t="s">
        <v>299</v>
      </c>
      <c r="E3" s="22" t="s">
        <v>298</v>
      </c>
      <c r="F3" s="1" t="s">
        <v>4</v>
      </c>
      <c r="G3" s="1" t="s">
        <v>5</v>
      </c>
    </row>
    <row r="4" spans="1:7" ht="57" customHeight="1" x14ac:dyDescent="0.2">
      <c r="A4" s="23" t="s">
        <v>330</v>
      </c>
      <c r="B4" s="21" t="s">
        <v>331</v>
      </c>
      <c r="C4" s="21" t="s">
        <v>363</v>
      </c>
      <c r="D4" s="25" t="s">
        <v>378</v>
      </c>
      <c r="E4" s="4" t="s">
        <v>8</v>
      </c>
      <c r="F4" s="5">
        <v>15</v>
      </c>
      <c r="G4" s="27" t="s">
        <v>332</v>
      </c>
    </row>
    <row r="5" spans="1:7" ht="56" x14ac:dyDescent="0.2">
      <c r="A5" s="2" t="s">
        <v>6</v>
      </c>
      <c r="B5" s="3" t="s">
        <v>7</v>
      </c>
      <c r="C5" s="21" t="s">
        <v>291</v>
      </c>
      <c r="D5" s="25" t="s">
        <v>321</v>
      </c>
      <c r="E5" s="4" t="s">
        <v>8</v>
      </c>
      <c r="F5" s="5">
        <v>7</v>
      </c>
      <c r="G5" s="26" t="s">
        <v>9</v>
      </c>
    </row>
    <row r="6" spans="1:7" ht="84" x14ac:dyDescent="0.2">
      <c r="A6" s="2" t="s">
        <v>10</v>
      </c>
      <c r="B6" s="3" t="s">
        <v>7</v>
      </c>
      <c r="C6" s="21" t="s">
        <v>300</v>
      </c>
      <c r="D6" s="25" t="s">
        <v>375</v>
      </c>
      <c r="E6" s="4" t="s">
        <v>8</v>
      </c>
      <c r="F6" s="5">
        <v>8</v>
      </c>
      <c r="G6" s="6" t="s">
        <v>9</v>
      </c>
    </row>
    <row r="7" spans="1:7" ht="56" x14ac:dyDescent="0.2">
      <c r="A7" s="2" t="s">
        <v>11</v>
      </c>
      <c r="B7" s="3" t="s">
        <v>7</v>
      </c>
      <c r="C7" s="21" t="s">
        <v>292</v>
      </c>
      <c r="D7" s="25" t="s">
        <v>374</v>
      </c>
      <c r="E7" s="4" t="s">
        <v>8</v>
      </c>
      <c r="F7" s="5">
        <v>3</v>
      </c>
      <c r="G7" s="6" t="s">
        <v>9</v>
      </c>
    </row>
    <row r="8" spans="1:7" ht="28" x14ac:dyDescent="0.2">
      <c r="A8" s="2" t="s">
        <v>12</v>
      </c>
      <c r="B8" s="3" t="s">
        <v>7</v>
      </c>
      <c r="C8" s="21" t="s">
        <v>293</v>
      </c>
      <c r="D8" s="25" t="s">
        <v>373</v>
      </c>
      <c r="E8" s="4" t="s">
        <v>8</v>
      </c>
      <c r="F8" s="5">
        <v>3</v>
      </c>
      <c r="G8" s="6" t="s">
        <v>9</v>
      </c>
    </row>
    <row r="9" spans="1:7" ht="70" x14ac:dyDescent="0.2">
      <c r="A9" s="2" t="s">
        <v>13</v>
      </c>
      <c r="B9" s="3" t="s">
        <v>7</v>
      </c>
      <c r="C9" s="21" t="s">
        <v>294</v>
      </c>
      <c r="D9" s="3" t="s">
        <v>14</v>
      </c>
      <c r="E9" s="4" t="s">
        <v>8</v>
      </c>
      <c r="F9" s="5">
        <v>3</v>
      </c>
      <c r="G9" s="6" t="s">
        <v>9</v>
      </c>
    </row>
    <row r="10" spans="1:7" ht="42" x14ac:dyDescent="0.2">
      <c r="A10" s="2" t="s">
        <v>15</v>
      </c>
      <c r="B10" s="3" t="s">
        <v>16</v>
      </c>
      <c r="C10" s="21" t="s">
        <v>295</v>
      </c>
      <c r="D10" s="3" t="s">
        <v>17</v>
      </c>
      <c r="E10" s="4" t="s">
        <v>8</v>
      </c>
      <c r="F10" s="5">
        <v>8</v>
      </c>
      <c r="G10" s="7" t="s">
        <v>18</v>
      </c>
    </row>
    <row r="11" spans="1:7" ht="70" x14ac:dyDescent="0.2">
      <c r="A11" s="2" t="s">
        <v>19</v>
      </c>
      <c r="B11" s="3" t="s">
        <v>20</v>
      </c>
      <c r="C11" s="21" t="s">
        <v>301</v>
      </c>
      <c r="D11" s="3" t="s">
        <v>21</v>
      </c>
      <c r="E11" s="4" t="s">
        <v>8</v>
      </c>
      <c r="F11" s="5">
        <v>7</v>
      </c>
      <c r="G11" s="7" t="s">
        <v>18</v>
      </c>
    </row>
    <row r="12" spans="1:7" ht="56" x14ac:dyDescent="0.2">
      <c r="A12" s="2" t="s">
        <v>22</v>
      </c>
      <c r="B12" s="3" t="s">
        <v>20</v>
      </c>
      <c r="C12" s="21" t="s">
        <v>296</v>
      </c>
      <c r="D12" s="3" t="s">
        <v>23</v>
      </c>
      <c r="E12" s="4" t="s">
        <v>8</v>
      </c>
      <c r="F12" s="5">
        <v>2</v>
      </c>
      <c r="G12" s="7" t="s">
        <v>18</v>
      </c>
    </row>
    <row r="13" spans="1:7" ht="56" x14ac:dyDescent="0.2">
      <c r="A13" s="2" t="s">
        <v>24</v>
      </c>
      <c r="B13" s="3" t="s">
        <v>20</v>
      </c>
      <c r="C13" s="21" t="s">
        <v>297</v>
      </c>
      <c r="D13" s="25" t="s">
        <v>320</v>
      </c>
      <c r="E13" s="4" t="s">
        <v>8</v>
      </c>
      <c r="F13" s="5">
        <v>3</v>
      </c>
      <c r="G13" s="7" t="s">
        <v>18</v>
      </c>
    </row>
    <row r="14" spans="1:7" ht="42" x14ac:dyDescent="0.2">
      <c r="A14" s="2" t="s">
        <v>25</v>
      </c>
      <c r="B14" s="3" t="s">
        <v>20</v>
      </c>
      <c r="C14" s="3" t="s">
        <v>26</v>
      </c>
      <c r="D14" s="3" t="s">
        <v>27</v>
      </c>
      <c r="E14" s="4" t="s">
        <v>8</v>
      </c>
      <c r="F14" s="5">
        <v>2</v>
      </c>
      <c r="G14" s="7" t="s">
        <v>18</v>
      </c>
    </row>
    <row r="15" spans="1:7" ht="42" x14ac:dyDescent="0.2">
      <c r="A15" s="2" t="s">
        <v>28</v>
      </c>
      <c r="B15" s="3" t="s">
        <v>20</v>
      </c>
      <c r="C15" s="3" t="s">
        <v>29</v>
      </c>
      <c r="D15" s="3" t="s">
        <v>30</v>
      </c>
      <c r="E15" s="4" t="s">
        <v>8</v>
      </c>
      <c r="F15" s="5">
        <v>3</v>
      </c>
      <c r="G15" s="7" t="s">
        <v>18</v>
      </c>
    </row>
    <row r="16" spans="1:7" ht="56" x14ac:dyDescent="0.2">
      <c r="A16" s="2" t="s">
        <v>31</v>
      </c>
      <c r="B16" s="3" t="s">
        <v>383</v>
      </c>
      <c r="C16" s="21" t="s">
        <v>306</v>
      </c>
      <c r="D16" s="3" t="s">
        <v>32</v>
      </c>
      <c r="E16" s="4" t="s">
        <v>8</v>
      </c>
      <c r="F16" s="5">
        <v>3</v>
      </c>
      <c r="G16" s="7" t="s">
        <v>18</v>
      </c>
    </row>
    <row r="17" spans="1:7" ht="70" x14ac:dyDescent="0.2">
      <c r="A17" s="2" t="s">
        <v>33</v>
      </c>
      <c r="B17" s="3" t="s">
        <v>34</v>
      </c>
      <c r="C17" s="21" t="s">
        <v>307</v>
      </c>
      <c r="D17" s="3" t="s">
        <v>35</v>
      </c>
      <c r="E17" s="4" t="s">
        <v>8</v>
      </c>
      <c r="F17" s="5">
        <v>4</v>
      </c>
      <c r="G17" s="8" t="s">
        <v>36</v>
      </c>
    </row>
    <row r="18" spans="1:7" ht="42" x14ac:dyDescent="0.2">
      <c r="A18" s="2" t="s">
        <v>37</v>
      </c>
      <c r="B18" s="3" t="s">
        <v>34</v>
      </c>
      <c r="C18" s="3" t="s">
        <v>38</v>
      </c>
      <c r="D18" s="3" t="s">
        <v>39</v>
      </c>
      <c r="E18" s="4" t="s">
        <v>8</v>
      </c>
      <c r="F18" s="5">
        <v>2</v>
      </c>
      <c r="G18" s="8" t="s">
        <v>36</v>
      </c>
    </row>
    <row r="19" spans="1:7" ht="42" x14ac:dyDescent="0.2">
      <c r="A19" s="2" t="s">
        <v>40</v>
      </c>
      <c r="B19" s="3" t="s">
        <v>34</v>
      </c>
      <c r="C19" s="21" t="s">
        <v>308</v>
      </c>
      <c r="D19" s="25" t="s">
        <v>319</v>
      </c>
      <c r="E19" s="4" t="s">
        <v>8</v>
      </c>
      <c r="F19" s="5">
        <v>2</v>
      </c>
      <c r="G19" s="8" t="s">
        <v>36</v>
      </c>
    </row>
    <row r="20" spans="1:7" ht="42" x14ac:dyDescent="0.2">
      <c r="A20" s="2" t="s">
        <v>41</v>
      </c>
      <c r="B20" s="3" t="s">
        <v>34</v>
      </c>
      <c r="C20" s="21" t="s">
        <v>309</v>
      </c>
      <c r="D20" s="25" t="s">
        <v>377</v>
      </c>
      <c r="E20" s="4" t="s">
        <v>8</v>
      </c>
      <c r="F20" s="5">
        <v>2</v>
      </c>
      <c r="G20" s="8" t="s">
        <v>36</v>
      </c>
    </row>
    <row r="21" spans="1:7" ht="70" x14ac:dyDescent="0.2">
      <c r="A21" s="2" t="s">
        <v>42</v>
      </c>
      <c r="B21" s="3" t="s">
        <v>34</v>
      </c>
      <c r="C21" s="21" t="s">
        <v>310</v>
      </c>
      <c r="D21" s="3" t="s">
        <v>43</v>
      </c>
      <c r="E21" s="4" t="s">
        <v>8</v>
      </c>
      <c r="F21" s="5">
        <v>5</v>
      </c>
      <c r="G21" s="8" t="s">
        <v>36</v>
      </c>
    </row>
    <row r="22" spans="1:7" ht="56" x14ac:dyDescent="0.2">
      <c r="A22" s="2" t="s">
        <v>44</v>
      </c>
      <c r="B22" s="3" t="s">
        <v>45</v>
      </c>
      <c r="C22" s="21" t="s">
        <v>311</v>
      </c>
      <c r="D22" s="25" t="s">
        <v>376</v>
      </c>
      <c r="E22" s="8" t="s">
        <v>46</v>
      </c>
      <c r="F22" s="5">
        <v>6</v>
      </c>
      <c r="G22" s="8" t="s">
        <v>36</v>
      </c>
    </row>
    <row r="23" spans="1:7" ht="56" x14ac:dyDescent="0.2">
      <c r="A23" s="2" t="s">
        <v>47</v>
      </c>
      <c r="B23" s="3" t="s">
        <v>48</v>
      </c>
      <c r="C23" s="21" t="s">
        <v>312</v>
      </c>
      <c r="D23" s="3" t="s">
        <v>49</v>
      </c>
      <c r="E23" s="8" t="s">
        <v>46</v>
      </c>
      <c r="F23" s="5">
        <v>4</v>
      </c>
      <c r="G23" s="8" t="s">
        <v>36</v>
      </c>
    </row>
    <row r="24" spans="1:7" ht="42" x14ac:dyDescent="0.2">
      <c r="A24" s="2" t="s">
        <v>50</v>
      </c>
      <c r="B24" s="3" t="s">
        <v>51</v>
      </c>
      <c r="C24" s="21" t="s">
        <v>313</v>
      </c>
      <c r="D24" s="25" t="s">
        <v>317</v>
      </c>
      <c r="E24" s="8" t="s">
        <v>46</v>
      </c>
      <c r="F24" s="5">
        <v>5</v>
      </c>
      <c r="G24" s="8" t="s">
        <v>36</v>
      </c>
    </row>
    <row r="25" spans="1:7" ht="42" x14ac:dyDescent="0.2">
      <c r="A25" s="2" t="s">
        <v>52</v>
      </c>
      <c r="B25" s="3" t="s">
        <v>53</v>
      </c>
      <c r="C25" s="3" t="s">
        <v>54</v>
      </c>
      <c r="D25" s="25" t="s">
        <v>318</v>
      </c>
      <c r="E25" s="8" t="s">
        <v>46</v>
      </c>
      <c r="F25" s="5">
        <v>3</v>
      </c>
      <c r="G25" s="9" t="s">
        <v>55</v>
      </c>
    </row>
    <row r="26" spans="1:7" ht="42" x14ac:dyDescent="0.2">
      <c r="A26" s="2" t="s">
        <v>56</v>
      </c>
      <c r="B26" s="3" t="s">
        <v>53</v>
      </c>
      <c r="C26" s="21" t="s">
        <v>314</v>
      </c>
      <c r="D26" s="25" t="s">
        <v>329</v>
      </c>
      <c r="E26" s="8" t="s">
        <v>46</v>
      </c>
      <c r="F26" s="5">
        <v>3</v>
      </c>
      <c r="G26" s="9" t="s">
        <v>55</v>
      </c>
    </row>
    <row r="27" spans="1:7" ht="28" x14ac:dyDescent="0.2">
      <c r="A27" s="2" t="s">
        <v>57</v>
      </c>
      <c r="B27" s="3" t="s">
        <v>58</v>
      </c>
      <c r="C27" s="21" t="s">
        <v>315</v>
      </c>
      <c r="D27" s="3" t="s">
        <v>59</v>
      </c>
      <c r="E27" s="9" t="s">
        <v>60</v>
      </c>
      <c r="F27" s="5">
        <v>3</v>
      </c>
      <c r="G27" s="9" t="s">
        <v>55</v>
      </c>
    </row>
    <row r="28" spans="1:7" ht="70" x14ac:dyDescent="0.2">
      <c r="A28" s="2" t="s">
        <v>61</v>
      </c>
      <c r="B28" s="3" t="s">
        <v>382</v>
      </c>
      <c r="C28" s="21" t="s">
        <v>316</v>
      </c>
      <c r="D28" s="3" t="s">
        <v>62</v>
      </c>
      <c r="E28" s="4" t="s">
        <v>8</v>
      </c>
      <c r="F28" s="5">
        <v>10</v>
      </c>
      <c r="G28" s="9" t="s">
        <v>55</v>
      </c>
    </row>
    <row r="30" spans="1:7" x14ac:dyDescent="0.2">
      <c r="E30" s="10" t="s">
        <v>63</v>
      </c>
      <c r="F30" s="11">
        <f>SUM(F4:F28)</f>
        <v>116</v>
      </c>
    </row>
  </sheetData>
  <mergeCells count="1">
    <mergeCell ref="A1:G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E75B6"/>
  </sheetPr>
  <dimension ref="A1:F72"/>
  <sheetViews>
    <sheetView topLeftCell="A50" zoomScale="165" workbookViewId="0">
      <selection activeCell="A24" sqref="A24:F24"/>
    </sheetView>
  </sheetViews>
  <sheetFormatPr baseColWidth="10" defaultColWidth="8.83203125" defaultRowHeight="15" x14ac:dyDescent="0.2"/>
  <cols>
    <col min="1" max="1" width="16" customWidth="1"/>
    <col min="2" max="2" width="80" customWidth="1"/>
    <col min="3" max="6" width="18" customWidth="1"/>
  </cols>
  <sheetData>
    <row r="1" spans="1:6" ht="35" customHeight="1" x14ac:dyDescent="0.2">
      <c r="A1" s="31" t="s">
        <v>64</v>
      </c>
      <c r="B1" s="32"/>
      <c r="C1" s="32"/>
      <c r="D1" s="32"/>
      <c r="E1" s="32"/>
      <c r="F1" s="32"/>
    </row>
    <row r="2" spans="1:6" ht="15" customHeight="1" x14ac:dyDescent="0.2">
      <c r="A2" s="20"/>
    </row>
    <row r="3" spans="1:6" ht="30" customHeight="1" x14ac:dyDescent="0.2">
      <c r="A3" s="41" t="s">
        <v>360</v>
      </c>
      <c r="B3" s="37"/>
      <c r="C3" s="37"/>
      <c r="D3" s="37"/>
      <c r="E3" s="37"/>
      <c r="F3" s="37"/>
    </row>
    <row r="4" spans="1:6" x14ac:dyDescent="0.2">
      <c r="A4" s="30" t="s">
        <v>326</v>
      </c>
      <c r="B4" s="38" t="s">
        <v>361</v>
      </c>
      <c r="C4" s="39"/>
      <c r="D4" s="39"/>
      <c r="E4" s="39"/>
      <c r="F4" s="40"/>
    </row>
    <row r="5" spans="1:6" ht="15" customHeight="1" x14ac:dyDescent="0.2">
      <c r="A5" s="12" t="s">
        <v>66</v>
      </c>
      <c r="B5" s="38" t="s">
        <v>362</v>
      </c>
      <c r="C5" s="39"/>
      <c r="D5" s="39"/>
      <c r="E5" s="39"/>
      <c r="F5" s="40"/>
    </row>
    <row r="6" spans="1:6" x14ac:dyDescent="0.2">
      <c r="A6" s="12" t="s">
        <v>67</v>
      </c>
      <c r="B6" s="35" t="s">
        <v>330</v>
      </c>
      <c r="C6" s="34"/>
      <c r="D6" s="34"/>
      <c r="E6" s="34"/>
      <c r="F6" s="34"/>
    </row>
    <row r="7" spans="1:6" x14ac:dyDescent="0.2">
      <c r="A7" s="12" t="s">
        <v>4</v>
      </c>
      <c r="B7" s="33" cm="1">
        <f t="array" ref="B7">SUMPRODUCT(('User Stories'!G4:G28="Sprint 0")*('User Stories'!F4:F28))</f>
        <v>15</v>
      </c>
      <c r="C7" s="34"/>
      <c r="D7" s="34"/>
      <c r="E7" s="34"/>
      <c r="F7" s="34"/>
    </row>
    <row r="8" spans="1:6" x14ac:dyDescent="0.2">
      <c r="A8" s="42" t="s">
        <v>69</v>
      </c>
      <c r="B8" s="43"/>
      <c r="C8" s="43"/>
      <c r="D8" s="43"/>
      <c r="E8" s="43"/>
      <c r="F8" s="43"/>
    </row>
    <row r="9" spans="1:6" x14ac:dyDescent="0.2">
      <c r="A9" s="47" t="s">
        <v>366</v>
      </c>
      <c r="B9" s="48"/>
      <c r="C9" s="48"/>
      <c r="D9" s="48"/>
      <c r="E9" s="48"/>
      <c r="F9" s="48"/>
    </row>
    <row r="10" spans="1:6" ht="15" customHeight="1" x14ac:dyDescent="0.2">
      <c r="A10" s="35" t="s">
        <v>364</v>
      </c>
      <c r="B10" s="34"/>
      <c r="C10" s="34"/>
      <c r="D10" s="34"/>
      <c r="E10" s="34"/>
      <c r="F10" s="34"/>
    </row>
    <row r="11" spans="1:6" x14ac:dyDescent="0.2">
      <c r="A11" s="35" t="s">
        <v>365</v>
      </c>
      <c r="B11" s="34"/>
      <c r="C11" s="34"/>
      <c r="D11" s="34"/>
      <c r="E11" s="34"/>
      <c r="F11" s="34"/>
    </row>
    <row r="12" spans="1:6" ht="15" customHeight="1" x14ac:dyDescent="0.2">
      <c r="A12" s="47" t="s">
        <v>367</v>
      </c>
      <c r="B12" s="48"/>
      <c r="C12" s="48"/>
      <c r="D12" s="48"/>
      <c r="E12" s="48"/>
      <c r="F12" s="48"/>
    </row>
    <row r="14" spans="1:6" ht="30" customHeight="1" x14ac:dyDescent="0.2">
      <c r="A14" s="44" t="s">
        <v>65</v>
      </c>
      <c r="B14" s="45"/>
      <c r="C14" s="45"/>
      <c r="D14" s="45"/>
      <c r="E14" s="45"/>
      <c r="F14" s="46"/>
    </row>
    <row r="15" spans="1:6" x14ac:dyDescent="0.2">
      <c r="A15" s="30" t="s">
        <v>326</v>
      </c>
      <c r="B15" s="38" t="s">
        <v>368</v>
      </c>
      <c r="C15" s="39"/>
      <c r="D15" s="39"/>
      <c r="E15" s="39"/>
      <c r="F15" s="40"/>
    </row>
    <row r="16" spans="1:6" ht="15" customHeight="1" x14ac:dyDescent="0.2">
      <c r="A16" s="12" t="s">
        <v>66</v>
      </c>
      <c r="B16" s="38" t="s">
        <v>328</v>
      </c>
      <c r="C16" s="39"/>
      <c r="D16" s="39"/>
      <c r="E16" s="39"/>
      <c r="F16" s="40"/>
    </row>
    <row r="17" spans="1:6" x14ac:dyDescent="0.2">
      <c r="A17" s="12" t="s">
        <v>67</v>
      </c>
      <c r="B17" s="33" t="s">
        <v>68</v>
      </c>
      <c r="C17" s="34"/>
      <c r="D17" s="34"/>
      <c r="E17" s="34"/>
      <c r="F17" s="34"/>
    </row>
    <row r="18" spans="1:6" x14ac:dyDescent="0.2">
      <c r="A18" s="12" t="s">
        <v>4</v>
      </c>
      <c r="B18" s="33" cm="1">
        <f t="array" ref="B18">SUMPRODUCT(('User Stories'!G4:G28="Sprint 1")*('User Stories'!F4:F28))</f>
        <v>24</v>
      </c>
      <c r="C18" s="34"/>
      <c r="D18" s="34"/>
      <c r="E18" s="34"/>
      <c r="F18" s="34"/>
    </row>
    <row r="19" spans="1:6" x14ac:dyDescent="0.2">
      <c r="A19" s="42" t="s">
        <v>69</v>
      </c>
      <c r="B19" s="43"/>
      <c r="C19" s="43"/>
      <c r="D19" s="43"/>
      <c r="E19" s="43"/>
      <c r="F19" s="43"/>
    </row>
    <row r="20" spans="1:6" x14ac:dyDescent="0.2">
      <c r="A20" s="33" t="s">
        <v>70</v>
      </c>
      <c r="B20" s="34"/>
      <c r="C20" s="34"/>
      <c r="D20" s="34"/>
      <c r="E20" s="34"/>
      <c r="F20" s="34"/>
    </row>
    <row r="21" spans="1:6" x14ac:dyDescent="0.2">
      <c r="A21" s="35" t="s">
        <v>276</v>
      </c>
      <c r="B21" s="34"/>
      <c r="C21" s="34"/>
      <c r="D21" s="34"/>
      <c r="E21" s="34"/>
      <c r="F21" s="34"/>
    </row>
    <row r="22" spans="1:6" x14ac:dyDescent="0.2">
      <c r="A22" s="33" t="s">
        <v>71</v>
      </c>
      <c r="B22" s="34"/>
      <c r="C22" s="34"/>
      <c r="D22" s="34"/>
      <c r="E22" s="34"/>
      <c r="F22" s="34"/>
    </row>
    <row r="23" spans="1:6" x14ac:dyDescent="0.2">
      <c r="A23" s="33" t="s">
        <v>72</v>
      </c>
      <c r="B23" s="34"/>
      <c r="C23" s="34"/>
      <c r="D23" s="34"/>
      <c r="E23" s="34"/>
      <c r="F23" s="34"/>
    </row>
    <row r="24" spans="1:6" x14ac:dyDescent="0.2">
      <c r="A24" s="35" t="s">
        <v>277</v>
      </c>
      <c r="B24" s="34"/>
      <c r="C24" s="34"/>
      <c r="D24" s="34"/>
      <c r="E24" s="34"/>
      <c r="F24" s="34"/>
    </row>
    <row r="25" spans="1:6" x14ac:dyDescent="0.2">
      <c r="A25" s="35" t="s">
        <v>278</v>
      </c>
      <c r="B25" s="34"/>
      <c r="C25" s="34"/>
      <c r="D25" s="34"/>
      <c r="E25" s="34"/>
      <c r="F25" s="34"/>
    </row>
    <row r="26" spans="1:6" x14ac:dyDescent="0.2">
      <c r="A26" s="33" t="s">
        <v>73</v>
      </c>
      <c r="B26" s="34"/>
      <c r="C26" s="34"/>
      <c r="D26" s="34"/>
      <c r="E26" s="34"/>
      <c r="F26" s="34"/>
    </row>
    <row r="28" spans="1:6" ht="30" customHeight="1" x14ac:dyDescent="0.2">
      <c r="A28" s="36" t="s">
        <v>74</v>
      </c>
      <c r="B28" s="37"/>
      <c r="C28" s="37"/>
      <c r="D28" s="37"/>
      <c r="E28" s="37"/>
      <c r="F28" s="37"/>
    </row>
    <row r="29" spans="1:6" x14ac:dyDescent="0.2">
      <c r="A29" s="30" t="s">
        <v>326</v>
      </c>
      <c r="B29" s="35" t="s">
        <v>369</v>
      </c>
      <c r="C29" s="34"/>
      <c r="D29" s="34"/>
      <c r="E29" s="34"/>
      <c r="F29" s="34"/>
    </row>
    <row r="30" spans="1:6" x14ac:dyDescent="0.2">
      <c r="A30" s="12" t="s">
        <v>66</v>
      </c>
      <c r="B30" s="35" t="s">
        <v>287</v>
      </c>
      <c r="C30" s="34"/>
      <c r="D30" s="34"/>
      <c r="E30" s="34"/>
      <c r="F30" s="34"/>
    </row>
    <row r="31" spans="1:6" x14ac:dyDescent="0.2">
      <c r="A31" s="12" t="s">
        <v>67</v>
      </c>
      <c r="B31" s="33" t="s">
        <v>75</v>
      </c>
      <c r="C31" s="34"/>
      <c r="D31" s="34"/>
      <c r="E31" s="34"/>
      <c r="F31" s="34"/>
    </row>
    <row r="32" spans="1:6" x14ac:dyDescent="0.2">
      <c r="A32" s="12" t="s">
        <v>4</v>
      </c>
      <c r="B32" s="33" cm="1">
        <f t="array" ref="B32">SUMPRODUCT(('User Stories'!G4:G28="Sprint 2")*('User Stories'!F4:F28))</f>
        <v>28</v>
      </c>
      <c r="C32" s="34"/>
      <c r="D32" s="34"/>
      <c r="E32" s="34"/>
      <c r="F32" s="34"/>
    </row>
    <row r="33" spans="1:6" x14ac:dyDescent="0.2">
      <c r="A33" s="42" t="s">
        <v>69</v>
      </c>
      <c r="B33" s="43"/>
      <c r="C33" s="43"/>
      <c r="D33" s="43"/>
      <c r="E33" s="43"/>
      <c r="F33" s="43"/>
    </row>
    <row r="34" spans="1:6" x14ac:dyDescent="0.2">
      <c r="A34" s="33" t="s">
        <v>76</v>
      </c>
      <c r="B34" s="34"/>
      <c r="C34" s="34"/>
      <c r="D34" s="34"/>
      <c r="E34" s="34"/>
      <c r="F34" s="34"/>
    </row>
    <row r="35" spans="1:6" x14ac:dyDescent="0.2">
      <c r="A35" s="33" t="s">
        <v>77</v>
      </c>
      <c r="B35" s="34"/>
      <c r="C35" s="34"/>
      <c r="D35" s="34"/>
      <c r="E35" s="34"/>
      <c r="F35" s="34"/>
    </row>
    <row r="36" spans="1:6" x14ac:dyDescent="0.2">
      <c r="A36" s="33" t="s">
        <v>78</v>
      </c>
      <c r="B36" s="34"/>
      <c r="C36" s="34"/>
      <c r="D36" s="34"/>
      <c r="E36" s="34"/>
      <c r="F36" s="34"/>
    </row>
    <row r="37" spans="1:6" x14ac:dyDescent="0.2">
      <c r="A37" s="33" t="s">
        <v>79</v>
      </c>
      <c r="B37" s="34"/>
      <c r="C37" s="34"/>
      <c r="D37" s="34"/>
      <c r="E37" s="34"/>
      <c r="F37" s="34"/>
    </row>
    <row r="38" spans="1:6" x14ac:dyDescent="0.2">
      <c r="A38" s="35" t="s">
        <v>279</v>
      </c>
      <c r="B38" s="34"/>
      <c r="C38" s="34"/>
      <c r="D38" s="34"/>
      <c r="E38" s="34"/>
      <c r="F38" s="34"/>
    </row>
    <row r="39" spans="1:6" x14ac:dyDescent="0.2">
      <c r="A39" s="35" t="s">
        <v>80</v>
      </c>
      <c r="B39" s="34"/>
      <c r="C39" s="34"/>
      <c r="D39" s="34"/>
      <c r="E39" s="34"/>
      <c r="F39" s="34"/>
    </row>
    <row r="40" spans="1:6" x14ac:dyDescent="0.2">
      <c r="A40" s="33" t="s">
        <v>81</v>
      </c>
      <c r="B40" s="34"/>
      <c r="C40" s="34"/>
      <c r="D40" s="34"/>
      <c r="E40" s="34"/>
      <c r="F40" s="34"/>
    </row>
    <row r="41" spans="1:6" x14ac:dyDescent="0.2">
      <c r="A41" s="33" t="s">
        <v>82</v>
      </c>
      <c r="B41" s="34"/>
      <c r="C41" s="34"/>
      <c r="D41" s="34"/>
      <c r="E41" s="34"/>
      <c r="F41" s="34"/>
    </row>
    <row r="43" spans="1:6" ht="30" customHeight="1" x14ac:dyDescent="0.2">
      <c r="A43" s="41" t="s">
        <v>371</v>
      </c>
      <c r="B43" s="37"/>
      <c r="C43" s="37"/>
      <c r="D43" s="37"/>
      <c r="E43" s="37"/>
      <c r="F43" s="37"/>
    </row>
    <row r="44" spans="1:6" x14ac:dyDescent="0.2">
      <c r="A44" s="30" t="s">
        <v>326</v>
      </c>
      <c r="B44" s="35" t="s">
        <v>370</v>
      </c>
      <c r="C44" s="34"/>
      <c r="D44" s="34"/>
      <c r="E44" s="34"/>
      <c r="F44" s="34"/>
    </row>
    <row r="45" spans="1:6" x14ac:dyDescent="0.2">
      <c r="A45" s="12" t="s">
        <v>66</v>
      </c>
      <c r="B45" s="35" t="s">
        <v>286</v>
      </c>
      <c r="C45" s="34"/>
      <c r="D45" s="34"/>
      <c r="E45" s="34"/>
      <c r="F45" s="34"/>
    </row>
    <row r="46" spans="1:6" x14ac:dyDescent="0.2">
      <c r="A46" s="12" t="s">
        <v>67</v>
      </c>
      <c r="B46" s="33" t="s">
        <v>83</v>
      </c>
      <c r="C46" s="34"/>
      <c r="D46" s="34"/>
      <c r="E46" s="34"/>
      <c r="F46" s="34"/>
    </row>
    <row r="47" spans="1:6" x14ac:dyDescent="0.2">
      <c r="A47" s="12" t="s">
        <v>4</v>
      </c>
      <c r="B47" s="33" cm="1">
        <f t="array" ref="B47">SUMPRODUCT(('User Stories'!G4:G28="Sprint 3")*('User Stories'!F4:F28))</f>
        <v>30</v>
      </c>
      <c r="C47" s="34"/>
      <c r="D47" s="34"/>
      <c r="E47" s="34"/>
      <c r="F47" s="34"/>
    </row>
    <row r="48" spans="1:6" x14ac:dyDescent="0.2">
      <c r="A48" s="42" t="s">
        <v>69</v>
      </c>
      <c r="B48" s="43"/>
      <c r="C48" s="43"/>
      <c r="D48" s="43"/>
      <c r="E48" s="43"/>
      <c r="F48" s="43"/>
    </row>
    <row r="49" spans="1:6" x14ac:dyDescent="0.2">
      <c r="A49" s="35" t="s">
        <v>280</v>
      </c>
      <c r="B49" s="34"/>
      <c r="C49" s="34"/>
      <c r="D49" s="34"/>
      <c r="E49" s="34"/>
      <c r="F49" s="34"/>
    </row>
    <row r="50" spans="1:6" x14ac:dyDescent="0.2">
      <c r="A50" s="33" t="s">
        <v>84</v>
      </c>
      <c r="B50" s="34"/>
      <c r="C50" s="34"/>
      <c r="D50" s="34"/>
      <c r="E50" s="34"/>
      <c r="F50" s="34"/>
    </row>
    <row r="51" spans="1:6" x14ac:dyDescent="0.2">
      <c r="A51" s="35" t="s">
        <v>281</v>
      </c>
      <c r="B51" s="34"/>
      <c r="C51" s="34"/>
      <c r="D51" s="34"/>
      <c r="E51" s="34"/>
      <c r="F51" s="34"/>
    </row>
    <row r="52" spans="1:6" x14ac:dyDescent="0.2">
      <c r="A52" s="33" t="s">
        <v>85</v>
      </c>
      <c r="B52" s="34"/>
      <c r="C52" s="34"/>
      <c r="D52" s="34"/>
      <c r="E52" s="34"/>
      <c r="F52" s="34"/>
    </row>
    <row r="53" spans="1:6" x14ac:dyDescent="0.2">
      <c r="A53" s="35" t="s">
        <v>282</v>
      </c>
      <c r="B53" s="34"/>
      <c r="C53" s="34"/>
      <c r="D53" s="34"/>
      <c r="E53" s="34"/>
      <c r="F53" s="34"/>
    </row>
    <row r="54" spans="1:6" x14ac:dyDescent="0.2">
      <c r="A54" s="35" t="s">
        <v>305</v>
      </c>
      <c r="B54" s="34"/>
      <c r="C54" s="34"/>
      <c r="D54" s="34"/>
      <c r="E54" s="34"/>
      <c r="F54" s="34"/>
    </row>
    <row r="55" spans="1:6" x14ac:dyDescent="0.2">
      <c r="A55" s="35" t="s">
        <v>283</v>
      </c>
      <c r="B55" s="34"/>
      <c r="C55" s="34"/>
      <c r="D55" s="34"/>
      <c r="E55" s="34"/>
      <c r="F55" s="34"/>
    </row>
    <row r="56" spans="1:6" x14ac:dyDescent="0.2">
      <c r="A56" s="35" t="s">
        <v>284</v>
      </c>
      <c r="B56" s="34"/>
      <c r="C56" s="34"/>
      <c r="D56" s="34"/>
      <c r="E56" s="34"/>
      <c r="F56" s="34"/>
    </row>
    <row r="57" spans="1:6" x14ac:dyDescent="0.2">
      <c r="A57" s="35" t="s">
        <v>285</v>
      </c>
      <c r="B57" s="34"/>
      <c r="C57" s="34"/>
      <c r="D57" s="34"/>
      <c r="E57" s="34"/>
      <c r="F57" s="34"/>
    </row>
    <row r="59" spans="1:6" ht="30" customHeight="1" x14ac:dyDescent="0.2">
      <c r="A59" s="36" t="s">
        <v>86</v>
      </c>
      <c r="B59" s="37"/>
      <c r="C59" s="37"/>
      <c r="D59" s="37"/>
      <c r="E59" s="37"/>
      <c r="F59" s="37"/>
    </row>
    <row r="60" spans="1:6" x14ac:dyDescent="0.2">
      <c r="A60" s="30" t="s">
        <v>326</v>
      </c>
      <c r="B60" s="35" t="s">
        <v>372</v>
      </c>
      <c r="C60" s="34"/>
      <c r="D60" s="34"/>
      <c r="E60" s="34"/>
      <c r="F60" s="34"/>
    </row>
    <row r="61" spans="1:6" x14ac:dyDescent="0.2">
      <c r="A61" s="12" t="s">
        <v>66</v>
      </c>
      <c r="B61" s="35" t="s">
        <v>288</v>
      </c>
      <c r="C61" s="34"/>
      <c r="D61" s="34"/>
      <c r="E61" s="34"/>
      <c r="F61" s="34"/>
    </row>
    <row r="62" spans="1:6" x14ac:dyDescent="0.2">
      <c r="A62" s="12" t="s">
        <v>67</v>
      </c>
      <c r="B62" s="33" t="s">
        <v>87</v>
      </c>
      <c r="C62" s="34"/>
      <c r="D62" s="34"/>
      <c r="E62" s="34"/>
      <c r="F62" s="34"/>
    </row>
    <row r="63" spans="1:6" x14ac:dyDescent="0.2">
      <c r="A63" s="12" t="s">
        <v>4</v>
      </c>
      <c r="B63" s="33" cm="1">
        <f t="array" ref="B63">SUMPRODUCT(('User Stories'!G4:G28="Sprint 4")*('User Stories'!F4:F28))</f>
        <v>19</v>
      </c>
      <c r="C63" s="34"/>
      <c r="D63" s="34"/>
      <c r="E63" s="34"/>
      <c r="F63" s="34"/>
    </row>
    <row r="64" spans="1:6" x14ac:dyDescent="0.2">
      <c r="A64" s="42" t="s">
        <v>69</v>
      </c>
      <c r="B64" s="43"/>
      <c r="C64" s="43"/>
      <c r="D64" s="43"/>
      <c r="E64" s="43"/>
      <c r="F64" s="43"/>
    </row>
    <row r="65" spans="1:6" x14ac:dyDescent="0.2">
      <c r="A65" s="35" t="s">
        <v>289</v>
      </c>
      <c r="B65" s="34"/>
      <c r="C65" s="34"/>
      <c r="D65" s="34"/>
      <c r="E65" s="34"/>
      <c r="F65" s="34"/>
    </row>
    <row r="66" spans="1:6" x14ac:dyDescent="0.2">
      <c r="A66" s="35" t="s">
        <v>290</v>
      </c>
      <c r="B66" s="34"/>
      <c r="C66" s="34"/>
      <c r="D66" s="34"/>
      <c r="E66" s="34"/>
      <c r="F66" s="34"/>
    </row>
    <row r="67" spans="1:6" x14ac:dyDescent="0.2">
      <c r="A67" s="33" t="s">
        <v>88</v>
      </c>
      <c r="B67" s="34"/>
      <c r="C67" s="34"/>
      <c r="D67" s="34"/>
      <c r="E67" s="34"/>
      <c r="F67" s="34"/>
    </row>
    <row r="68" spans="1:6" x14ac:dyDescent="0.2">
      <c r="A68" s="33" t="s">
        <v>89</v>
      </c>
      <c r="B68" s="34"/>
      <c r="C68" s="34"/>
      <c r="D68" s="34"/>
      <c r="E68" s="34"/>
      <c r="F68" s="34"/>
    </row>
    <row r="69" spans="1:6" x14ac:dyDescent="0.2">
      <c r="A69" s="33" t="s">
        <v>90</v>
      </c>
      <c r="B69" s="34"/>
      <c r="C69" s="34"/>
      <c r="D69" s="34"/>
      <c r="E69" s="34"/>
      <c r="F69" s="34"/>
    </row>
    <row r="70" spans="1:6" x14ac:dyDescent="0.2">
      <c r="A70" s="33" t="s">
        <v>91</v>
      </c>
      <c r="B70" s="34"/>
      <c r="C70" s="34"/>
      <c r="D70" s="34"/>
      <c r="E70" s="34"/>
      <c r="F70" s="34"/>
    </row>
    <row r="71" spans="1:6" x14ac:dyDescent="0.2">
      <c r="A71" s="33" t="s">
        <v>92</v>
      </c>
      <c r="B71" s="34"/>
      <c r="C71" s="34"/>
      <c r="D71" s="34"/>
      <c r="E71" s="34"/>
      <c r="F71" s="34"/>
    </row>
    <row r="72" spans="1:6" x14ac:dyDescent="0.2">
      <c r="A72" s="33" t="s">
        <v>93</v>
      </c>
      <c r="B72" s="34"/>
      <c r="C72" s="34"/>
      <c r="D72" s="34"/>
      <c r="E72" s="34"/>
      <c r="F72" s="34"/>
    </row>
  </sheetData>
  <mergeCells count="67">
    <mergeCell ref="A23:F23"/>
    <mergeCell ref="A3:F3"/>
    <mergeCell ref="B6:F6"/>
    <mergeCell ref="B7:F7"/>
    <mergeCell ref="A8:F8"/>
    <mergeCell ref="A9:F9"/>
    <mergeCell ref="A11:F11"/>
    <mergeCell ref="A12:F12"/>
    <mergeCell ref="B4:F4"/>
    <mergeCell ref="B5:F5"/>
    <mergeCell ref="A10:F10"/>
    <mergeCell ref="A26:F26"/>
    <mergeCell ref="A67:F67"/>
    <mergeCell ref="A14:F14"/>
    <mergeCell ref="A37:F37"/>
    <mergeCell ref="A66:F66"/>
    <mergeCell ref="B29:F29"/>
    <mergeCell ref="B63:F63"/>
    <mergeCell ref="B32:F32"/>
    <mergeCell ref="A19:F19"/>
    <mergeCell ref="A21:F21"/>
    <mergeCell ref="A24:F24"/>
    <mergeCell ref="A20:F20"/>
    <mergeCell ref="B15:F15"/>
    <mergeCell ref="A52:F52"/>
    <mergeCell ref="A65:F65"/>
    <mergeCell ref="B18:F18"/>
    <mergeCell ref="B45:F45"/>
    <mergeCell ref="A55:F55"/>
    <mergeCell ref="B30:F30"/>
    <mergeCell ref="A57:F57"/>
    <mergeCell ref="A48:F48"/>
    <mergeCell ref="A38:F38"/>
    <mergeCell ref="B31:F31"/>
    <mergeCell ref="B44:F44"/>
    <mergeCell ref="A1:F1"/>
    <mergeCell ref="A56:F56"/>
    <mergeCell ref="B16:F16"/>
    <mergeCell ref="A35:F35"/>
    <mergeCell ref="A22:F22"/>
    <mergeCell ref="B17:F17"/>
    <mergeCell ref="A51:F51"/>
    <mergeCell ref="A41:F41"/>
    <mergeCell ref="A50:F50"/>
    <mergeCell ref="A53:F53"/>
    <mergeCell ref="A25:F25"/>
    <mergeCell ref="A34:F34"/>
    <mergeCell ref="A43:F43"/>
    <mergeCell ref="A33:F33"/>
    <mergeCell ref="A28:F28"/>
    <mergeCell ref="A40:F40"/>
    <mergeCell ref="A72:F72"/>
    <mergeCell ref="B47:F47"/>
    <mergeCell ref="B61:F61"/>
    <mergeCell ref="A36:F36"/>
    <mergeCell ref="B46:F46"/>
    <mergeCell ref="A71:F71"/>
    <mergeCell ref="B62:F62"/>
    <mergeCell ref="A70:F70"/>
    <mergeCell ref="B60:F60"/>
    <mergeCell ref="A69:F69"/>
    <mergeCell ref="A59:F59"/>
    <mergeCell ref="A68:F68"/>
    <mergeCell ref="A64:F64"/>
    <mergeCell ref="A54:F54"/>
    <mergeCell ref="A49:F49"/>
    <mergeCell ref="A39:F39"/>
  </mergeCells>
  <hyperlinks>
    <hyperlink ref="A12:F12" r:id="rId1" display="  Document &quot;Environnement de développement &amp; Architecture&quot;" xr:uid="{5E6C819E-1AC2-4840-B442-E83652D92EA1}"/>
    <hyperlink ref="A9:F9" r:id="rId2" display="  Document &quot;Étude comparative des technologies&quot;" xr:uid="{FEBF80B2-260A-0944-812D-5942F8CC2120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CAF50"/>
  </sheetPr>
  <dimension ref="A1:I69"/>
  <sheetViews>
    <sheetView zoomScale="184" workbookViewId="0">
      <pane ySplit="3" topLeftCell="A50" activePane="bottomLeft" state="frozen"/>
      <selection pane="bottomLeft" activeCell="F70" sqref="F70"/>
    </sheetView>
  </sheetViews>
  <sheetFormatPr baseColWidth="10" defaultColWidth="8.83203125" defaultRowHeight="15" x14ac:dyDescent="0.2"/>
  <cols>
    <col min="1" max="1" width="9" customWidth="1"/>
    <col min="2" max="2" width="12" customWidth="1"/>
    <col min="3" max="3" width="10" customWidth="1"/>
    <col min="4" max="4" width="45" customWidth="1"/>
    <col min="5" max="5" width="65" customWidth="1"/>
    <col min="6" max="6" width="14.6640625" customWidth="1"/>
    <col min="7" max="7" width="8" customWidth="1"/>
    <col min="8" max="9" width="10" customWidth="1"/>
  </cols>
  <sheetData>
    <row r="1" spans="1:9" ht="35" customHeight="1" x14ac:dyDescent="0.2">
      <c r="A1" s="49" t="s">
        <v>379</v>
      </c>
      <c r="B1" s="32"/>
      <c r="C1" s="32"/>
      <c r="D1" s="32"/>
      <c r="E1" s="32"/>
      <c r="F1" s="32"/>
      <c r="G1" s="32"/>
      <c r="H1" s="32"/>
      <c r="I1" s="32"/>
    </row>
    <row r="3" spans="1:9" ht="30" x14ac:dyDescent="0.2">
      <c r="A3" s="1" t="s">
        <v>94</v>
      </c>
      <c r="B3" s="1" t="s">
        <v>5</v>
      </c>
      <c r="C3" s="1" t="s">
        <v>3</v>
      </c>
      <c r="D3" s="1" t="s">
        <v>95</v>
      </c>
      <c r="E3" s="1" t="s">
        <v>96</v>
      </c>
      <c r="F3" s="1" t="s">
        <v>97</v>
      </c>
      <c r="G3" s="1" t="s">
        <v>98</v>
      </c>
      <c r="H3" s="1" t="s">
        <v>99</v>
      </c>
      <c r="I3" s="1" t="s">
        <v>100</v>
      </c>
    </row>
    <row r="4" spans="1:9" ht="42" x14ac:dyDescent="0.2">
      <c r="A4" s="23" t="s">
        <v>333</v>
      </c>
      <c r="B4" s="27" t="s">
        <v>332</v>
      </c>
      <c r="C4" s="24" t="s">
        <v>330</v>
      </c>
      <c r="D4" s="21" t="s">
        <v>334</v>
      </c>
      <c r="E4" s="21" t="s">
        <v>335</v>
      </c>
      <c r="F4" s="24" t="s">
        <v>302</v>
      </c>
      <c r="G4" s="5">
        <v>3</v>
      </c>
      <c r="H4" s="13" t="s">
        <v>103</v>
      </c>
      <c r="I4" s="24" t="s">
        <v>336</v>
      </c>
    </row>
    <row r="5" spans="1:9" ht="42" x14ac:dyDescent="0.2">
      <c r="A5" s="23" t="s">
        <v>337</v>
      </c>
      <c r="B5" s="27" t="s">
        <v>332</v>
      </c>
      <c r="C5" s="24" t="s">
        <v>330</v>
      </c>
      <c r="D5" s="21" t="s">
        <v>338</v>
      </c>
      <c r="E5" s="21" t="s">
        <v>339</v>
      </c>
      <c r="F5" s="24" t="s">
        <v>302</v>
      </c>
      <c r="G5" s="5">
        <v>3</v>
      </c>
      <c r="H5" s="13" t="s">
        <v>103</v>
      </c>
      <c r="I5" s="24" t="s">
        <v>336</v>
      </c>
    </row>
    <row r="6" spans="1:9" ht="28" x14ac:dyDescent="0.2">
      <c r="A6" s="23" t="s">
        <v>340</v>
      </c>
      <c r="B6" s="27" t="s">
        <v>332</v>
      </c>
      <c r="C6" s="24" t="s">
        <v>330</v>
      </c>
      <c r="D6" s="21" t="s">
        <v>341</v>
      </c>
      <c r="E6" s="21" t="s">
        <v>342</v>
      </c>
      <c r="F6" s="24" t="s">
        <v>302</v>
      </c>
      <c r="G6" s="5">
        <v>2</v>
      </c>
      <c r="H6" s="13" t="s">
        <v>103</v>
      </c>
      <c r="I6" s="24" t="s">
        <v>336</v>
      </c>
    </row>
    <row r="7" spans="1:9" ht="28" x14ac:dyDescent="0.2">
      <c r="A7" s="23" t="s">
        <v>343</v>
      </c>
      <c r="B7" s="27" t="s">
        <v>332</v>
      </c>
      <c r="C7" s="24" t="s">
        <v>330</v>
      </c>
      <c r="D7" s="21" t="s">
        <v>344</v>
      </c>
      <c r="E7" s="21" t="s">
        <v>345</v>
      </c>
      <c r="F7" s="24" t="s">
        <v>303</v>
      </c>
      <c r="G7" s="5">
        <v>2</v>
      </c>
      <c r="H7" s="28" t="s">
        <v>103</v>
      </c>
      <c r="I7" s="24" t="s">
        <v>131</v>
      </c>
    </row>
    <row r="8" spans="1:9" ht="28" x14ac:dyDescent="0.2">
      <c r="A8" s="23" t="s">
        <v>346</v>
      </c>
      <c r="B8" s="27" t="s">
        <v>332</v>
      </c>
      <c r="C8" s="24" t="s">
        <v>330</v>
      </c>
      <c r="D8" s="21" t="s">
        <v>347</v>
      </c>
      <c r="E8" s="21" t="s">
        <v>348</v>
      </c>
      <c r="F8" s="24" t="s">
        <v>302</v>
      </c>
      <c r="G8" s="5">
        <v>3</v>
      </c>
      <c r="H8" s="28" t="s">
        <v>103</v>
      </c>
      <c r="I8" s="24" t="s">
        <v>131</v>
      </c>
    </row>
    <row r="9" spans="1:9" ht="42" x14ac:dyDescent="0.2">
      <c r="A9" s="23" t="s">
        <v>349</v>
      </c>
      <c r="B9" s="27" t="s">
        <v>332</v>
      </c>
      <c r="C9" s="24" t="s">
        <v>330</v>
      </c>
      <c r="D9" s="21" t="s">
        <v>350</v>
      </c>
      <c r="E9" s="21" t="s">
        <v>351</v>
      </c>
      <c r="F9" s="24" t="s">
        <v>302</v>
      </c>
      <c r="G9" s="5">
        <v>2</v>
      </c>
      <c r="H9" s="28" t="s">
        <v>103</v>
      </c>
      <c r="I9" s="24" t="s">
        <v>131</v>
      </c>
    </row>
    <row r="10" spans="1:9" x14ac:dyDescent="0.2">
      <c r="A10" s="2" t="s">
        <v>101</v>
      </c>
      <c r="B10" s="6" t="s">
        <v>9</v>
      </c>
      <c r="C10" s="5" t="s">
        <v>6</v>
      </c>
      <c r="D10" s="3" t="s">
        <v>102</v>
      </c>
      <c r="E10" s="21" t="s">
        <v>248</v>
      </c>
      <c r="F10" s="24" t="s">
        <v>302</v>
      </c>
      <c r="G10" s="5">
        <v>1</v>
      </c>
      <c r="H10" s="13" t="s">
        <v>103</v>
      </c>
      <c r="I10" s="5" t="s">
        <v>104</v>
      </c>
    </row>
    <row r="11" spans="1:9" ht="28" x14ac:dyDescent="0.2">
      <c r="A11" s="2" t="s">
        <v>105</v>
      </c>
      <c r="B11" s="6" t="s">
        <v>9</v>
      </c>
      <c r="C11" s="5" t="s">
        <v>6</v>
      </c>
      <c r="D11" s="3" t="s">
        <v>106</v>
      </c>
      <c r="E11" s="21" t="s">
        <v>249</v>
      </c>
      <c r="F11" s="24" t="s">
        <v>302</v>
      </c>
      <c r="G11" s="5">
        <v>1</v>
      </c>
      <c r="H11" s="13" t="s">
        <v>103</v>
      </c>
      <c r="I11" s="5" t="s">
        <v>104</v>
      </c>
    </row>
    <row r="12" spans="1:9" ht="28" x14ac:dyDescent="0.2">
      <c r="A12" s="2" t="s">
        <v>107</v>
      </c>
      <c r="B12" s="6" t="s">
        <v>9</v>
      </c>
      <c r="C12" s="5" t="s">
        <v>6</v>
      </c>
      <c r="D12" s="3" t="s">
        <v>108</v>
      </c>
      <c r="E12" s="21" t="s">
        <v>250</v>
      </c>
      <c r="F12" s="24" t="s">
        <v>302</v>
      </c>
      <c r="G12" s="5">
        <v>1</v>
      </c>
      <c r="H12" s="13" t="s">
        <v>103</v>
      </c>
      <c r="I12" s="5" t="s">
        <v>104</v>
      </c>
    </row>
    <row r="13" spans="1:9" ht="28" x14ac:dyDescent="0.2">
      <c r="A13" s="2" t="s">
        <v>109</v>
      </c>
      <c r="B13" s="6" t="s">
        <v>9</v>
      </c>
      <c r="C13" s="5" t="s">
        <v>6</v>
      </c>
      <c r="D13" s="3" t="s">
        <v>110</v>
      </c>
      <c r="E13" s="21" t="s">
        <v>251</v>
      </c>
      <c r="F13" s="24" t="s">
        <v>303</v>
      </c>
      <c r="G13" s="5">
        <v>1</v>
      </c>
      <c r="H13" s="13" t="s">
        <v>103</v>
      </c>
      <c r="I13" s="5" t="s">
        <v>104</v>
      </c>
    </row>
    <row r="14" spans="1:9" ht="42" x14ac:dyDescent="0.2">
      <c r="A14" s="2" t="s">
        <v>111</v>
      </c>
      <c r="B14" s="6" t="s">
        <v>9</v>
      </c>
      <c r="C14" s="5" t="s">
        <v>6</v>
      </c>
      <c r="D14" s="3" t="s">
        <v>112</v>
      </c>
      <c r="E14" s="21" t="s">
        <v>252</v>
      </c>
      <c r="F14" s="24" t="s">
        <v>303</v>
      </c>
      <c r="G14" s="5">
        <v>2</v>
      </c>
      <c r="H14" s="13" t="s">
        <v>103</v>
      </c>
      <c r="I14" s="5" t="s">
        <v>104</v>
      </c>
    </row>
    <row r="15" spans="1:9" ht="28" x14ac:dyDescent="0.2">
      <c r="A15" s="2" t="s">
        <v>113</v>
      </c>
      <c r="B15" s="6" t="s">
        <v>9</v>
      </c>
      <c r="C15" s="5" t="s">
        <v>6</v>
      </c>
      <c r="D15" s="3" t="s">
        <v>114</v>
      </c>
      <c r="E15" s="21" t="s">
        <v>253</v>
      </c>
      <c r="F15" s="24" t="s">
        <v>303</v>
      </c>
      <c r="G15" s="5">
        <v>1</v>
      </c>
      <c r="H15" s="13" t="s">
        <v>103</v>
      </c>
      <c r="I15" s="5" t="s">
        <v>104</v>
      </c>
    </row>
    <row r="16" spans="1:9" x14ac:dyDescent="0.2">
      <c r="A16" s="2" t="s">
        <v>115</v>
      </c>
      <c r="B16" s="6" t="s">
        <v>9</v>
      </c>
      <c r="C16" s="5" t="s">
        <v>10</v>
      </c>
      <c r="D16" s="3" t="s">
        <v>116</v>
      </c>
      <c r="E16" s="21" t="s">
        <v>254</v>
      </c>
      <c r="F16" s="24" t="s">
        <v>304</v>
      </c>
      <c r="G16" s="5">
        <v>1</v>
      </c>
      <c r="H16" s="13" t="s">
        <v>103</v>
      </c>
      <c r="I16" s="5" t="s">
        <v>104</v>
      </c>
    </row>
    <row r="17" spans="1:9" x14ac:dyDescent="0.2">
      <c r="A17" s="2" t="s">
        <v>117</v>
      </c>
      <c r="B17" s="6" t="s">
        <v>9</v>
      </c>
      <c r="C17" s="5" t="s">
        <v>10</v>
      </c>
      <c r="D17" s="3" t="s">
        <v>118</v>
      </c>
      <c r="E17" s="21" t="s">
        <v>255</v>
      </c>
      <c r="F17" s="24" t="s">
        <v>304</v>
      </c>
      <c r="G17" s="5">
        <v>1</v>
      </c>
      <c r="H17" s="13" t="s">
        <v>103</v>
      </c>
      <c r="I17" s="5" t="s">
        <v>104</v>
      </c>
    </row>
    <row r="18" spans="1:9" x14ac:dyDescent="0.2">
      <c r="A18" s="2" t="s">
        <v>119</v>
      </c>
      <c r="B18" s="6" t="s">
        <v>9</v>
      </c>
      <c r="C18" s="5" t="s">
        <v>10</v>
      </c>
      <c r="D18" s="3" t="s">
        <v>120</v>
      </c>
      <c r="E18" s="21" t="s">
        <v>256</v>
      </c>
      <c r="F18" s="24" t="s">
        <v>304</v>
      </c>
      <c r="G18" s="5">
        <v>1</v>
      </c>
      <c r="H18" s="13" t="s">
        <v>103</v>
      </c>
      <c r="I18" s="5" t="s">
        <v>104</v>
      </c>
    </row>
    <row r="19" spans="1:9" ht="28" x14ac:dyDescent="0.2">
      <c r="A19" s="2" t="s">
        <v>121</v>
      </c>
      <c r="B19" s="6" t="s">
        <v>9</v>
      </c>
      <c r="C19" s="5" t="s">
        <v>10</v>
      </c>
      <c r="D19" s="3" t="s">
        <v>122</v>
      </c>
      <c r="E19" s="21" t="s">
        <v>257</v>
      </c>
      <c r="F19" s="24" t="s">
        <v>302</v>
      </c>
      <c r="G19" s="5">
        <v>1</v>
      </c>
      <c r="H19" s="13" t="s">
        <v>103</v>
      </c>
      <c r="I19" s="5" t="s">
        <v>104</v>
      </c>
    </row>
    <row r="20" spans="1:9" ht="28" x14ac:dyDescent="0.2">
      <c r="A20" s="2" t="s">
        <v>123</v>
      </c>
      <c r="B20" s="6" t="s">
        <v>9</v>
      </c>
      <c r="C20" s="5" t="s">
        <v>10</v>
      </c>
      <c r="D20" s="3" t="s">
        <v>124</v>
      </c>
      <c r="E20" s="21" t="s">
        <v>258</v>
      </c>
      <c r="F20" s="24" t="s">
        <v>302</v>
      </c>
      <c r="G20" s="5">
        <v>2</v>
      </c>
      <c r="H20" s="13" t="s">
        <v>103</v>
      </c>
      <c r="I20" s="5" t="s">
        <v>104</v>
      </c>
    </row>
    <row r="21" spans="1:9" x14ac:dyDescent="0.2">
      <c r="A21" s="2" t="s">
        <v>125</v>
      </c>
      <c r="B21" s="6" t="s">
        <v>9</v>
      </c>
      <c r="C21" s="5" t="s">
        <v>10</v>
      </c>
      <c r="D21" s="3" t="s">
        <v>126</v>
      </c>
      <c r="E21" s="21" t="s">
        <v>259</v>
      </c>
      <c r="F21" s="24" t="s">
        <v>302</v>
      </c>
      <c r="G21" s="5">
        <v>1</v>
      </c>
      <c r="H21" s="13" t="s">
        <v>103</v>
      </c>
      <c r="I21" s="5" t="s">
        <v>104</v>
      </c>
    </row>
    <row r="22" spans="1:9" ht="42" x14ac:dyDescent="0.2">
      <c r="A22" s="2" t="s">
        <v>127</v>
      </c>
      <c r="B22" s="6" t="s">
        <v>9</v>
      </c>
      <c r="C22" s="5" t="s">
        <v>11</v>
      </c>
      <c r="D22" s="3" t="s">
        <v>128</v>
      </c>
      <c r="E22" s="21" t="s">
        <v>260</v>
      </c>
      <c r="F22" s="24" t="s">
        <v>303</v>
      </c>
      <c r="G22" s="5">
        <v>3</v>
      </c>
      <c r="H22" s="13" t="s">
        <v>103</v>
      </c>
      <c r="I22" s="5" t="s">
        <v>104</v>
      </c>
    </row>
    <row r="23" spans="1:9" ht="28" x14ac:dyDescent="0.2">
      <c r="A23" s="2" t="s">
        <v>129</v>
      </c>
      <c r="B23" s="6" t="s">
        <v>9</v>
      </c>
      <c r="C23" s="5" t="s">
        <v>12</v>
      </c>
      <c r="D23" s="3" t="s">
        <v>130</v>
      </c>
      <c r="E23" s="21" t="s">
        <v>261</v>
      </c>
      <c r="F23" s="24" t="s">
        <v>304</v>
      </c>
      <c r="G23" s="5">
        <v>3</v>
      </c>
      <c r="H23" s="13" t="s">
        <v>103</v>
      </c>
      <c r="I23" s="5" t="s">
        <v>131</v>
      </c>
    </row>
    <row r="24" spans="1:9" ht="28" x14ac:dyDescent="0.2">
      <c r="A24" s="2" t="s">
        <v>132</v>
      </c>
      <c r="B24" s="6" t="s">
        <v>9</v>
      </c>
      <c r="C24" s="5" t="s">
        <v>13</v>
      </c>
      <c r="D24" s="3" t="s">
        <v>133</v>
      </c>
      <c r="E24" s="21" t="s">
        <v>262</v>
      </c>
      <c r="F24" s="24" t="s">
        <v>303</v>
      </c>
      <c r="G24" s="5">
        <v>2</v>
      </c>
      <c r="H24" s="13" t="s">
        <v>103</v>
      </c>
      <c r="I24" s="5" t="s">
        <v>131</v>
      </c>
    </row>
    <row r="25" spans="1:9" x14ac:dyDescent="0.2">
      <c r="A25" s="2" t="s">
        <v>134</v>
      </c>
      <c r="B25" s="6" t="s">
        <v>9</v>
      </c>
      <c r="C25" s="5" t="s">
        <v>10</v>
      </c>
      <c r="D25" s="3" t="s">
        <v>135</v>
      </c>
      <c r="E25" s="21" t="s">
        <v>322</v>
      </c>
      <c r="F25" s="24" t="s">
        <v>304</v>
      </c>
      <c r="G25" s="5">
        <v>1</v>
      </c>
      <c r="H25" s="13" t="s">
        <v>103</v>
      </c>
      <c r="I25" s="5" t="s">
        <v>104</v>
      </c>
    </row>
    <row r="26" spans="1:9" x14ac:dyDescent="0.2">
      <c r="A26" s="2" t="s">
        <v>136</v>
      </c>
      <c r="B26" s="7" t="s">
        <v>18</v>
      </c>
      <c r="C26" s="5" t="s">
        <v>15</v>
      </c>
      <c r="D26" s="3" t="s">
        <v>137</v>
      </c>
      <c r="E26" s="21" t="s">
        <v>263</v>
      </c>
      <c r="F26" s="24" t="s">
        <v>304</v>
      </c>
      <c r="G26" s="5">
        <v>2</v>
      </c>
      <c r="H26" s="13" t="s">
        <v>103</v>
      </c>
      <c r="I26" s="5" t="s">
        <v>104</v>
      </c>
    </row>
    <row r="27" spans="1:9" x14ac:dyDescent="0.2">
      <c r="A27" s="2" t="s">
        <v>138</v>
      </c>
      <c r="B27" s="7" t="s">
        <v>18</v>
      </c>
      <c r="C27" s="5" t="s">
        <v>15</v>
      </c>
      <c r="D27" s="3" t="s">
        <v>139</v>
      </c>
      <c r="E27" s="21" t="s">
        <v>264</v>
      </c>
      <c r="F27" s="24" t="s">
        <v>304</v>
      </c>
      <c r="G27" s="5">
        <v>2</v>
      </c>
      <c r="H27" s="13" t="s">
        <v>103</v>
      </c>
      <c r="I27" s="5" t="s">
        <v>104</v>
      </c>
    </row>
    <row r="28" spans="1:9" x14ac:dyDescent="0.2">
      <c r="A28" s="2" t="s">
        <v>140</v>
      </c>
      <c r="B28" s="7" t="s">
        <v>18</v>
      </c>
      <c r="C28" s="5" t="s">
        <v>15</v>
      </c>
      <c r="D28" s="3" t="s">
        <v>141</v>
      </c>
      <c r="E28" s="21" t="s">
        <v>265</v>
      </c>
      <c r="F28" s="24" t="s">
        <v>304</v>
      </c>
      <c r="G28" s="5">
        <v>2</v>
      </c>
      <c r="H28" s="13" t="s">
        <v>103</v>
      </c>
      <c r="I28" s="5" t="s">
        <v>104</v>
      </c>
    </row>
    <row r="29" spans="1:9" x14ac:dyDescent="0.2">
      <c r="A29" s="2" t="s">
        <v>142</v>
      </c>
      <c r="B29" s="7" t="s">
        <v>18</v>
      </c>
      <c r="C29" s="5" t="s">
        <v>15</v>
      </c>
      <c r="D29" s="3" t="s">
        <v>143</v>
      </c>
      <c r="E29" s="21" t="s">
        <v>266</v>
      </c>
      <c r="F29" s="24" t="s">
        <v>304</v>
      </c>
      <c r="G29" s="5">
        <v>2</v>
      </c>
      <c r="H29" s="13" t="s">
        <v>103</v>
      </c>
      <c r="I29" s="5" t="s">
        <v>104</v>
      </c>
    </row>
    <row r="30" spans="1:9" ht="28" x14ac:dyDescent="0.2">
      <c r="A30" s="2" t="s">
        <v>144</v>
      </c>
      <c r="B30" s="7" t="s">
        <v>18</v>
      </c>
      <c r="C30" s="5" t="s">
        <v>19</v>
      </c>
      <c r="D30" s="3" t="s">
        <v>145</v>
      </c>
      <c r="E30" s="3" t="s">
        <v>146</v>
      </c>
      <c r="F30" s="24" t="s">
        <v>302</v>
      </c>
      <c r="G30" s="5">
        <v>3</v>
      </c>
      <c r="H30" s="13" t="s">
        <v>103</v>
      </c>
      <c r="I30" s="5" t="s">
        <v>104</v>
      </c>
    </row>
    <row r="31" spans="1:9" ht="28" x14ac:dyDescent="0.2">
      <c r="A31" s="2" t="s">
        <v>147</v>
      </c>
      <c r="B31" s="7" t="s">
        <v>18</v>
      </c>
      <c r="C31" s="5" t="s">
        <v>19</v>
      </c>
      <c r="D31" s="3" t="s">
        <v>148</v>
      </c>
      <c r="E31" s="21" t="s">
        <v>267</v>
      </c>
      <c r="F31" s="24" t="s">
        <v>302</v>
      </c>
      <c r="G31" s="5">
        <v>2</v>
      </c>
      <c r="H31" s="13" t="s">
        <v>103</v>
      </c>
      <c r="I31" s="5" t="s">
        <v>104</v>
      </c>
    </row>
    <row r="32" spans="1:9" ht="28" x14ac:dyDescent="0.2">
      <c r="A32" s="2" t="s">
        <v>149</v>
      </c>
      <c r="B32" s="7" t="s">
        <v>18</v>
      </c>
      <c r="C32" s="5" t="s">
        <v>22</v>
      </c>
      <c r="D32" s="3" t="s">
        <v>150</v>
      </c>
      <c r="E32" s="21" t="s">
        <v>268</v>
      </c>
      <c r="F32" s="24" t="s">
        <v>302</v>
      </c>
      <c r="G32" s="5">
        <v>2</v>
      </c>
      <c r="H32" s="13" t="s">
        <v>103</v>
      </c>
      <c r="I32" s="5" t="s">
        <v>104</v>
      </c>
    </row>
    <row r="33" spans="1:9" ht="28" x14ac:dyDescent="0.2">
      <c r="A33" s="2" t="s">
        <v>151</v>
      </c>
      <c r="B33" s="7" t="s">
        <v>18</v>
      </c>
      <c r="C33" s="5" t="s">
        <v>24</v>
      </c>
      <c r="D33" s="3" t="s">
        <v>152</v>
      </c>
      <c r="E33" s="3" t="s">
        <v>153</v>
      </c>
      <c r="F33" s="24" t="s">
        <v>302</v>
      </c>
      <c r="G33" s="5">
        <v>3</v>
      </c>
      <c r="H33" s="13" t="s">
        <v>103</v>
      </c>
      <c r="I33" s="5" t="s">
        <v>104</v>
      </c>
    </row>
    <row r="34" spans="1:9" ht="28" x14ac:dyDescent="0.2">
      <c r="A34" s="2" t="s">
        <v>154</v>
      </c>
      <c r="B34" s="7" t="s">
        <v>18</v>
      </c>
      <c r="C34" s="5" t="s">
        <v>19</v>
      </c>
      <c r="D34" s="3" t="s">
        <v>155</v>
      </c>
      <c r="E34" s="3" t="s">
        <v>156</v>
      </c>
      <c r="F34" s="24" t="s">
        <v>303</v>
      </c>
      <c r="G34" s="5">
        <v>2</v>
      </c>
      <c r="H34" s="13" t="s">
        <v>103</v>
      </c>
      <c r="I34" s="5" t="s">
        <v>104</v>
      </c>
    </row>
    <row r="35" spans="1:9" ht="28" x14ac:dyDescent="0.2">
      <c r="A35" s="2" t="s">
        <v>157</v>
      </c>
      <c r="B35" s="7" t="s">
        <v>18</v>
      </c>
      <c r="C35" s="5" t="s">
        <v>25</v>
      </c>
      <c r="D35" s="3" t="s">
        <v>158</v>
      </c>
      <c r="E35" s="3" t="s">
        <v>159</v>
      </c>
      <c r="F35" s="24" t="s">
        <v>303</v>
      </c>
      <c r="G35" s="5">
        <v>2</v>
      </c>
      <c r="H35" s="13" t="s">
        <v>103</v>
      </c>
      <c r="I35" s="5" t="s">
        <v>104</v>
      </c>
    </row>
    <row r="36" spans="1:9" ht="28" x14ac:dyDescent="0.2">
      <c r="A36" s="2" t="s">
        <v>160</v>
      </c>
      <c r="B36" s="7" t="s">
        <v>18</v>
      </c>
      <c r="C36" s="5" t="s">
        <v>28</v>
      </c>
      <c r="D36" s="3" t="s">
        <v>161</v>
      </c>
      <c r="E36" s="3" t="s">
        <v>162</v>
      </c>
      <c r="F36" s="24" t="s">
        <v>303</v>
      </c>
      <c r="G36" s="5">
        <v>1</v>
      </c>
      <c r="H36" s="13" t="s">
        <v>103</v>
      </c>
      <c r="I36" s="5" t="s">
        <v>104</v>
      </c>
    </row>
    <row r="37" spans="1:9" x14ac:dyDescent="0.2">
      <c r="A37" s="2" t="s">
        <v>163</v>
      </c>
      <c r="B37" s="7" t="s">
        <v>18</v>
      </c>
      <c r="C37" s="5" t="s">
        <v>28</v>
      </c>
      <c r="D37" s="3" t="s">
        <v>164</v>
      </c>
      <c r="E37" s="3" t="s">
        <v>165</v>
      </c>
      <c r="F37" s="24" t="s">
        <v>303</v>
      </c>
      <c r="G37" s="5">
        <v>2</v>
      </c>
      <c r="H37" s="13" t="s">
        <v>103</v>
      </c>
      <c r="I37" s="5" t="s">
        <v>104</v>
      </c>
    </row>
    <row r="38" spans="1:9" ht="28" x14ac:dyDescent="0.2">
      <c r="A38" s="2" t="s">
        <v>166</v>
      </c>
      <c r="B38" s="7" t="s">
        <v>18</v>
      </c>
      <c r="C38" s="5" t="s">
        <v>31</v>
      </c>
      <c r="D38" s="3" t="s">
        <v>167</v>
      </c>
      <c r="E38" s="3" t="s">
        <v>168</v>
      </c>
      <c r="F38" s="24" t="s">
        <v>302</v>
      </c>
      <c r="G38" s="5">
        <v>3</v>
      </c>
      <c r="H38" s="13" t="s">
        <v>103</v>
      </c>
      <c r="I38" s="5" t="s">
        <v>104</v>
      </c>
    </row>
    <row r="39" spans="1:9" ht="28" x14ac:dyDescent="0.2">
      <c r="A39" s="2" t="s">
        <v>169</v>
      </c>
      <c r="B39" s="7" t="s">
        <v>18</v>
      </c>
      <c r="C39" s="5" t="s">
        <v>13</v>
      </c>
      <c r="D39" s="3" t="s">
        <v>170</v>
      </c>
      <c r="E39" s="21" t="s">
        <v>269</v>
      </c>
      <c r="F39" s="24" t="s">
        <v>302</v>
      </c>
      <c r="G39" s="5">
        <v>1</v>
      </c>
      <c r="H39" s="13" t="s">
        <v>103</v>
      </c>
      <c r="I39" s="5" t="s">
        <v>131</v>
      </c>
    </row>
    <row r="40" spans="1:9" ht="28" x14ac:dyDescent="0.2">
      <c r="A40" s="2" t="s">
        <v>171</v>
      </c>
      <c r="B40" s="8" t="s">
        <v>36</v>
      </c>
      <c r="C40" s="5" t="s">
        <v>33</v>
      </c>
      <c r="D40" s="3" t="s">
        <v>172</v>
      </c>
      <c r="E40" s="3" t="s">
        <v>173</v>
      </c>
      <c r="F40" s="24" t="s">
        <v>302</v>
      </c>
      <c r="G40" s="5">
        <v>2</v>
      </c>
      <c r="H40" s="13" t="s">
        <v>103</v>
      </c>
      <c r="I40" s="5" t="s">
        <v>104</v>
      </c>
    </row>
    <row r="41" spans="1:9" x14ac:dyDescent="0.2">
      <c r="A41" s="2" t="s">
        <v>174</v>
      </c>
      <c r="B41" s="8" t="s">
        <v>36</v>
      </c>
      <c r="C41" s="5" t="s">
        <v>33</v>
      </c>
      <c r="D41" s="3" t="s">
        <v>175</v>
      </c>
      <c r="E41" s="3" t="s">
        <v>176</v>
      </c>
      <c r="F41" s="24" t="s">
        <v>302</v>
      </c>
      <c r="G41" s="5">
        <v>2</v>
      </c>
      <c r="H41" s="13" t="s">
        <v>103</v>
      </c>
      <c r="I41" s="5" t="s">
        <v>104</v>
      </c>
    </row>
    <row r="42" spans="1:9" ht="28" x14ac:dyDescent="0.2">
      <c r="A42" s="2" t="s">
        <v>177</v>
      </c>
      <c r="B42" s="8" t="s">
        <v>36</v>
      </c>
      <c r="C42" s="5" t="s">
        <v>37</v>
      </c>
      <c r="D42" s="21" t="s">
        <v>352</v>
      </c>
      <c r="E42" s="21" t="s">
        <v>178</v>
      </c>
      <c r="F42" s="24" t="s">
        <v>303</v>
      </c>
      <c r="G42" s="5">
        <v>2</v>
      </c>
      <c r="H42" s="13" t="s">
        <v>103</v>
      </c>
      <c r="I42" s="5" t="s">
        <v>104</v>
      </c>
    </row>
    <row r="43" spans="1:9" x14ac:dyDescent="0.2">
      <c r="A43" s="2" t="s">
        <v>179</v>
      </c>
      <c r="B43" s="8" t="s">
        <v>36</v>
      </c>
      <c r="C43" s="5" t="s">
        <v>40</v>
      </c>
      <c r="D43" s="21" t="s">
        <v>353</v>
      </c>
      <c r="E43" s="3" t="s">
        <v>180</v>
      </c>
      <c r="F43" s="24" t="s">
        <v>303</v>
      </c>
      <c r="G43" s="5">
        <v>2</v>
      </c>
      <c r="H43" s="13" t="s">
        <v>103</v>
      </c>
      <c r="I43" s="5" t="s">
        <v>104</v>
      </c>
    </row>
    <row r="44" spans="1:9" x14ac:dyDescent="0.2">
      <c r="A44" s="2" t="s">
        <v>181</v>
      </c>
      <c r="B44" s="8" t="s">
        <v>36</v>
      </c>
      <c r="C44" s="5" t="s">
        <v>41</v>
      </c>
      <c r="D44" s="3" t="s">
        <v>182</v>
      </c>
      <c r="E44" s="3" t="s">
        <v>183</v>
      </c>
      <c r="F44" s="24" t="s">
        <v>303</v>
      </c>
      <c r="G44" s="5">
        <v>2</v>
      </c>
      <c r="H44" s="13" t="s">
        <v>103</v>
      </c>
      <c r="I44" s="5" t="s">
        <v>104</v>
      </c>
    </row>
    <row r="45" spans="1:9" ht="28" x14ac:dyDescent="0.2">
      <c r="A45" s="2" t="s">
        <v>184</v>
      </c>
      <c r="B45" s="8" t="s">
        <v>36</v>
      </c>
      <c r="C45" s="5" t="s">
        <v>42</v>
      </c>
      <c r="D45" s="3" t="s">
        <v>185</v>
      </c>
      <c r="E45" s="3" t="s">
        <v>186</v>
      </c>
      <c r="F45" s="24" t="s">
        <v>302</v>
      </c>
      <c r="G45" s="5">
        <v>3</v>
      </c>
      <c r="H45" s="13" t="s">
        <v>103</v>
      </c>
      <c r="I45" s="5" t="s">
        <v>104</v>
      </c>
    </row>
    <row r="46" spans="1:9" ht="28" x14ac:dyDescent="0.2">
      <c r="A46" s="2" t="s">
        <v>187</v>
      </c>
      <c r="B46" s="8" t="s">
        <v>36</v>
      </c>
      <c r="C46" s="5" t="s">
        <v>42</v>
      </c>
      <c r="D46" s="3" t="s">
        <v>188</v>
      </c>
      <c r="E46" s="3" t="s">
        <v>189</v>
      </c>
      <c r="F46" s="24" t="s">
        <v>302</v>
      </c>
      <c r="G46" s="5">
        <v>2</v>
      </c>
      <c r="H46" s="13" t="s">
        <v>103</v>
      </c>
      <c r="I46" s="5" t="s">
        <v>104</v>
      </c>
    </row>
    <row r="47" spans="1:9" ht="28" x14ac:dyDescent="0.2">
      <c r="A47" s="2" t="s">
        <v>190</v>
      </c>
      <c r="B47" s="8" t="s">
        <v>36</v>
      </c>
      <c r="C47" s="5" t="s">
        <v>44</v>
      </c>
      <c r="D47" s="21" t="s">
        <v>354</v>
      </c>
      <c r="E47" s="3" t="s">
        <v>191</v>
      </c>
      <c r="F47" s="24" t="s">
        <v>304</v>
      </c>
      <c r="G47" s="5">
        <v>2</v>
      </c>
      <c r="H47" s="13" t="s">
        <v>103</v>
      </c>
      <c r="I47" s="5" t="s">
        <v>104</v>
      </c>
    </row>
    <row r="48" spans="1:9" ht="28" x14ac:dyDescent="0.2">
      <c r="A48" s="2" t="s">
        <v>192</v>
      </c>
      <c r="B48" s="8" t="s">
        <v>36</v>
      </c>
      <c r="C48" s="5" t="s">
        <v>44</v>
      </c>
      <c r="D48" s="3" t="s">
        <v>193</v>
      </c>
      <c r="E48" s="3" t="s">
        <v>194</v>
      </c>
      <c r="F48" s="24" t="s">
        <v>304</v>
      </c>
      <c r="G48" s="5">
        <v>3</v>
      </c>
      <c r="H48" s="13" t="s">
        <v>103</v>
      </c>
      <c r="I48" s="5" t="s">
        <v>104</v>
      </c>
    </row>
    <row r="49" spans="1:9" x14ac:dyDescent="0.2">
      <c r="A49" s="2" t="s">
        <v>195</v>
      </c>
      <c r="B49" s="8" t="s">
        <v>36</v>
      </c>
      <c r="C49" s="5" t="s">
        <v>44</v>
      </c>
      <c r="D49" s="3" t="s">
        <v>196</v>
      </c>
      <c r="E49" s="3" t="s">
        <v>197</v>
      </c>
      <c r="F49" s="24" t="s">
        <v>304</v>
      </c>
      <c r="G49" s="5">
        <v>1</v>
      </c>
      <c r="H49" s="13" t="s">
        <v>103</v>
      </c>
      <c r="I49" s="5" t="s">
        <v>131</v>
      </c>
    </row>
    <row r="50" spans="1:9" ht="28" x14ac:dyDescent="0.2">
      <c r="A50" s="2" t="s">
        <v>198</v>
      </c>
      <c r="B50" s="8" t="s">
        <v>36</v>
      </c>
      <c r="C50" s="5" t="s">
        <v>47</v>
      </c>
      <c r="D50" s="3" t="s">
        <v>199</v>
      </c>
      <c r="E50" s="3" t="s">
        <v>200</v>
      </c>
      <c r="F50" s="24" t="s">
        <v>304</v>
      </c>
      <c r="G50" s="5">
        <v>3</v>
      </c>
      <c r="H50" s="13" t="s">
        <v>103</v>
      </c>
      <c r="I50" s="5" t="s">
        <v>104</v>
      </c>
    </row>
    <row r="51" spans="1:9" x14ac:dyDescent="0.2">
      <c r="A51" s="2" t="s">
        <v>201</v>
      </c>
      <c r="B51" s="8" t="s">
        <v>36</v>
      </c>
      <c r="C51" s="5" t="s">
        <v>47</v>
      </c>
      <c r="D51" s="3" t="s">
        <v>202</v>
      </c>
      <c r="E51" s="21" t="s">
        <v>270</v>
      </c>
      <c r="F51" s="24" t="s">
        <v>303</v>
      </c>
      <c r="G51" s="5">
        <v>1</v>
      </c>
      <c r="H51" s="13" t="s">
        <v>103</v>
      </c>
      <c r="I51" s="5" t="s">
        <v>104</v>
      </c>
    </row>
    <row r="52" spans="1:9" ht="28" x14ac:dyDescent="0.2">
      <c r="A52" s="2" t="s">
        <v>203</v>
      </c>
      <c r="B52" s="8" t="s">
        <v>36</v>
      </c>
      <c r="C52" s="5" t="s">
        <v>50</v>
      </c>
      <c r="D52" s="3" t="s">
        <v>204</v>
      </c>
      <c r="E52" s="21" t="s">
        <v>271</v>
      </c>
      <c r="F52" s="24" t="s">
        <v>303</v>
      </c>
      <c r="G52" s="5">
        <v>2</v>
      </c>
      <c r="H52" s="13" t="s">
        <v>103</v>
      </c>
      <c r="I52" s="5" t="s">
        <v>104</v>
      </c>
    </row>
    <row r="53" spans="1:9" x14ac:dyDescent="0.2">
      <c r="A53" s="2" t="s">
        <v>205</v>
      </c>
      <c r="B53" s="8" t="s">
        <v>36</v>
      </c>
      <c r="C53" s="5" t="s">
        <v>50</v>
      </c>
      <c r="D53" s="3" t="s">
        <v>206</v>
      </c>
      <c r="E53" s="3" t="s">
        <v>207</v>
      </c>
      <c r="F53" s="24" t="s">
        <v>302</v>
      </c>
      <c r="G53" s="5">
        <v>2</v>
      </c>
      <c r="H53" s="13" t="s">
        <v>103</v>
      </c>
      <c r="I53" s="5" t="s">
        <v>104</v>
      </c>
    </row>
    <row r="54" spans="1:9" x14ac:dyDescent="0.2">
      <c r="A54" s="2" t="s">
        <v>208</v>
      </c>
      <c r="B54" s="8" t="s">
        <v>36</v>
      </c>
      <c r="C54" s="5" t="s">
        <v>50</v>
      </c>
      <c r="D54" s="3" t="s">
        <v>209</v>
      </c>
      <c r="E54" s="21" t="s">
        <v>272</v>
      </c>
      <c r="F54" s="24" t="s">
        <v>302</v>
      </c>
      <c r="G54" s="5">
        <v>1</v>
      </c>
      <c r="H54" s="13" t="s">
        <v>103</v>
      </c>
      <c r="I54" s="5" t="s">
        <v>210</v>
      </c>
    </row>
    <row r="55" spans="1:9" ht="28" x14ac:dyDescent="0.2">
      <c r="A55" s="2" t="s">
        <v>211</v>
      </c>
      <c r="B55" s="9" t="s">
        <v>55</v>
      </c>
      <c r="C55" s="5" t="s">
        <v>56</v>
      </c>
      <c r="D55" s="3" t="s">
        <v>212</v>
      </c>
      <c r="E55" s="3" t="s">
        <v>213</v>
      </c>
      <c r="F55" s="24" t="s">
        <v>303</v>
      </c>
      <c r="G55" s="5">
        <v>2</v>
      </c>
      <c r="H55" s="13" t="s">
        <v>103</v>
      </c>
      <c r="I55" s="5" t="s">
        <v>104</v>
      </c>
    </row>
    <row r="56" spans="1:9" ht="28" x14ac:dyDescent="0.2">
      <c r="A56" s="2" t="s">
        <v>214</v>
      </c>
      <c r="B56" s="9" t="s">
        <v>55</v>
      </c>
      <c r="C56" s="5" t="s">
        <v>52</v>
      </c>
      <c r="D56" s="3" t="s">
        <v>215</v>
      </c>
      <c r="E56" s="3" t="s">
        <v>216</v>
      </c>
      <c r="F56" s="24" t="s">
        <v>303</v>
      </c>
      <c r="G56" s="5">
        <v>2</v>
      </c>
      <c r="H56" s="13" t="s">
        <v>103</v>
      </c>
      <c r="I56" s="5" t="s">
        <v>104</v>
      </c>
    </row>
    <row r="57" spans="1:9" x14ac:dyDescent="0.2">
      <c r="A57" s="2" t="s">
        <v>217</v>
      </c>
      <c r="B57" s="9" t="s">
        <v>55</v>
      </c>
      <c r="C57" s="5" t="s">
        <v>56</v>
      </c>
      <c r="D57" s="3" t="s">
        <v>218</v>
      </c>
      <c r="E57" s="3" t="s">
        <v>219</v>
      </c>
      <c r="F57" s="24" t="s">
        <v>303</v>
      </c>
      <c r="G57" s="5">
        <v>1</v>
      </c>
      <c r="H57" s="13" t="s">
        <v>103</v>
      </c>
      <c r="I57" s="5" t="s">
        <v>104</v>
      </c>
    </row>
    <row r="58" spans="1:9" x14ac:dyDescent="0.2">
      <c r="A58" s="2" t="s">
        <v>220</v>
      </c>
      <c r="B58" s="9" t="s">
        <v>55</v>
      </c>
      <c r="C58" s="5" t="s">
        <v>52</v>
      </c>
      <c r="D58" s="3" t="s">
        <v>221</v>
      </c>
      <c r="E58" s="3" t="s">
        <v>222</v>
      </c>
      <c r="F58" s="24" t="s">
        <v>303</v>
      </c>
      <c r="G58" s="5">
        <v>1</v>
      </c>
      <c r="H58" s="13" t="s">
        <v>103</v>
      </c>
      <c r="I58" s="5" t="s">
        <v>104</v>
      </c>
    </row>
    <row r="59" spans="1:9" ht="28" x14ac:dyDescent="0.2">
      <c r="A59" s="2" t="s">
        <v>223</v>
      </c>
      <c r="B59" s="9" t="s">
        <v>55</v>
      </c>
      <c r="C59" s="5" t="s">
        <v>57</v>
      </c>
      <c r="D59" s="3" t="s">
        <v>224</v>
      </c>
      <c r="E59" s="3" t="s">
        <v>225</v>
      </c>
      <c r="F59" s="24" t="s">
        <v>304</v>
      </c>
      <c r="G59" s="5">
        <v>2</v>
      </c>
      <c r="H59" s="13" t="s">
        <v>103</v>
      </c>
      <c r="I59" s="5" t="s">
        <v>131</v>
      </c>
    </row>
    <row r="60" spans="1:9" x14ac:dyDescent="0.2">
      <c r="A60" s="2" t="s">
        <v>226</v>
      </c>
      <c r="B60" s="9" t="s">
        <v>55</v>
      </c>
      <c r="C60" s="5" t="s">
        <v>57</v>
      </c>
      <c r="D60" s="3" t="s">
        <v>227</v>
      </c>
      <c r="E60" s="3" t="s">
        <v>228</v>
      </c>
      <c r="F60" s="24" t="s">
        <v>304</v>
      </c>
      <c r="G60" s="5">
        <v>1</v>
      </c>
      <c r="H60" s="13" t="s">
        <v>103</v>
      </c>
      <c r="I60" s="5" t="s">
        <v>131</v>
      </c>
    </row>
    <row r="61" spans="1:9" x14ac:dyDescent="0.2">
      <c r="A61" s="2" t="s">
        <v>229</v>
      </c>
      <c r="B61" s="9" t="s">
        <v>55</v>
      </c>
      <c r="C61" s="5" t="s">
        <v>61</v>
      </c>
      <c r="D61" s="3" t="s">
        <v>230</v>
      </c>
      <c r="E61" s="21" t="s">
        <v>273</v>
      </c>
      <c r="F61" s="24" t="s">
        <v>302</v>
      </c>
      <c r="G61" s="5">
        <v>1</v>
      </c>
      <c r="H61" s="13" t="s">
        <v>103</v>
      </c>
      <c r="I61" s="5" t="s">
        <v>231</v>
      </c>
    </row>
    <row r="62" spans="1:9" x14ac:dyDescent="0.2">
      <c r="A62" s="2" t="s">
        <v>232</v>
      </c>
      <c r="B62" s="9" t="s">
        <v>55</v>
      </c>
      <c r="C62" s="5" t="s">
        <v>61</v>
      </c>
      <c r="D62" s="3" t="s">
        <v>233</v>
      </c>
      <c r="E62" s="21" t="s">
        <v>274</v>
      </c>
      <c r="F62" s="24" t="s">
        <v>302</v>
      </c>
      <c r="G62" s="5">
        <v>2</v>
      </c>
      <c r="H62" s="13" t="s">
        <v>103</v>
      </c>
      <c r="I62" s="5" t="s">
        <v>231</v>
      </c>
    </row>
    <row r="63" spans="1:9" ht="28" x14ac:dyDescent="0.2">
      <c r="A63" s="2" t="s">
        <v>234</v>
      </c>
      <c r="B63" s="9" t="s">
        <v>55</v>
      </c>
      <c r="C63" s="5" t="s">
        <v>61</v>
      </c>
      <c r="D63" s="3" t="s">
        <v>235</v>
      </c>
      <c r="E63" s="3" t="s">
        <v>236</v>
      </c>
      <c r="F63" s="24" t="s">
        <v>304</v>
      </c>
      <c r="G63" s="5">
        <v>3</v>
      </c>
      <c r="H63" s="13" t="s">
        <v>103</v>
      </c>
      <c r="I63" s="5" t="s">
        <v>231</v>
      </c>
    </row>
    <row r="64" spans="1:9" ht="28" x14ac:dyDescent="0.2">
      <c r="A64" s="2" t="s">
        <v>237</v>
      </c>
      <c r="B64" s="9" t="s">
        <v>55</v>
      </c>
      <c r="C64" s="5" t="s">
        <v>61</v>
      </c>
      <c r="D64" s="3" t="s">
        <v>238</v>
      </c>
      <c r="E64" s="21" t="s">
        <v>275</v>
      </c>
      <c r="F64" s="24" t="s">
        <v>304</v>
      </c>
      <c r="G64" s="5">
        <v>2</v>
      </c>
      <c r="H64" s="13" t="s">
        <v>103</v>
      </c>
      <c r="I64" s="5" t="s">
        <v>231</v>
      </c>
    </row>
    <row r="65" spans="1:9" x14ac:dyDescent="0.2">
      <c r="A65" s="2" t="s">
        <v>239</v>
      </c>
      <c r="B65" s="9" t="s">
        <v>55</v>
      </c>
      <c r="C65" s="5" t="s">
        <v>61</v>
      </c>
      <c r="D65" s="3" t="s">
        <v>240</v>
      </c>
      <c r="E65" s="3" t="s">
        <v>241</v>
      </c>
      <c r="F65" s="24" t="s">
        <v>302</v>
      </c>
      <c r="G65" s="5">
        <v>1</v>
      </c>
      <c r="H65" s="13" t="s">
        <v>103</v>
      </c>
      <c r="I65" s="5" t="s">
        <v>231</v>
      </c>
    </row>
    <row r="66" spans="1:9" ht="28" x14ac:dyDescent="0.2">
      <c r="A66" s="2" t="s">
        <v>242</v>
      </c>
      <c r="B66" s="9" t="s">
        <v>55</v>
      </c>
      <c r="C66" s="5" t="s">
        <v>61</v>
      </c>
      <c r="D66" s="3" t="s">
        <v>243</v>
      </c>
      <c r="E66" s="3" t="s">
        <v>244</v>
      </c>
      <c r="F66" s="24" t="s">
        <v>302</v>
      </c>
      <c r="G66" s="5">
        <v>1</v>
      </c>
      <c r="H66" s="13" t="s">
        <v>103</v>
      </c>
      <c r="I66" s="5" t="s">
        <v>231</v>
      </c>
    </row>
    <row r="68" spans="1:9" x14ac:dyDescent="0.2">
      <c r="E68" s="10" t="s">
        <v>245</v>
      </c>
      <c r="F68" s="11">
        <f>COUNTA(A4:A66)</f>
        <v>63</v>
      </c>
    </row>
    <row r="69" spans="1:9" x14ac:dyDescent="0.2">
      <c r="E69" s="10" t="s">
        <v>246</v>
      </c>
      <c r="F69" s="11">
        <f>SUM(G4:G66)</f>
        <v>116</v>
      </c>
    </row>
  </sheetData>
  <mergeCells count="1">
    <mergeCell ref="A1:I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800"/>
  </sheetPr>
  <dimension ref="A1:G16"/>
  <sheetViews>
    <sheetView tabSelected="1" zoomScale="258" workbookViewId="0">
      <selection activeCell="A2" sqref="A2"/>
    </sheetView>
  </sheetViews>
  <sheetFormatPr baseColWidth="10" defaultColWidth="8.83203125" defaultRowHeight="15" x14ac:dyDescent="0.2"/>
  <cols>
    <col min="1" max="1" width="16" customWidth="1"/>
    <col min="2" max="2" width="14" customWidth="1"/>
    <col min="3" max="3" width="17.1640625" customWidth="1"/>
    <col min="4" max="4" width="16" customWidth="1"/>
    <col min="5" max="7" width="14" customWidth="1"/>
  </cols>
  <sheetData>
    <row r="1" spans="1:7" ht="35" customHeight="1" x14ac:dyDescent="0.2">
      <c r="A1" s="49" t="s">
        <v>381</v>
      </c>
      <c r="B1" s="49"/>
      <c r="C1" s="32"/>
      <c r="D1" s="32"/>
      <c r="E1" s="32"/>
      <c r="F1" s="32"/>
      <c r="G1" s="32"/>
    </row>
    <row r="3" spans="1:7" x14ac:dyDescent="0.2">
      <c r="A3" s="1" t="s">
        <v>5</v>
      </c>
      <c r="B3" s="22" t="s">
        <v>326</v>
      </c>
      <c r="C3" s="22" t="s">
        <v>323</v>
      </c>
      <c r="D3" s="22" t="s">
        <v>324</v>
      </c>
      <c r="E3" s="22" t="s">
        <v>325</v>
      </c>
      <c r="F3" s="1" t="s">
        <v>247</v>
      </c>
    </row>
    <row r="4" spans="1:7" x14ac:dyDescent="0.2">
      <c r="A4" s="29" t="s">
        <v>332</v>
      </c>
      <c r="B4" s="24" t="s">
        <v>355</v>
      </c>
      <c r="C4" s="5" cm="1">
        <f t="array" ref="C4">SUMPRODUCT((Tickets!B$4:B$66=A4)*(Tickets!G$4:G$66))</f>
        <v>15</v>
      </c>
      <c r="D4" s="5">
        <f>C4</f>
        <v>15</v>
      </c>
      <c r="E4" s="15">
        <f t="shared" ref="E4:E9" si="0">IF(C4=0,"-",D4/C4)</f>
        <v>1</v>
      </c>
      <c r="F4" s="5">
        <f>COUNTIF(Tickets!B$4:B$66,A4)</f>
        <v>6</v>
      </c>
    </row>
    <row r="5" spans="1:7" x14ac:dyDescent="0.2">
      <c r="A5" s="14" t="s">
        <v>9</v>
      </c>
      <c r="B5" s="24" t="s">
        <v>356</v>
      </c>
      <c r="C5" s="5" cm="1">
        <f t="array" ref="C5">SUMPRODUCT((Tickets!B$4:B$66=A5)*(Tickets!G$4:G$66))</f>
        <v>23</v>
      </c>
      <c r="D5" s="5">
        <f>C5</f>
        <v>23</v>
      </c>
      <c r="E5" s="15">
        <f t="shared" si="0"/>
        <v>1</v>
      </c>
      <c r="F5" s="5">
        <f>COUNTIF(Tickets!B$4:B$66,A5)</f>
        <v>16</v>
      </c>
    </row>
    <row r="6" spans="1:7" x14ac:dyDescent="0.2">
      <c r="A6" s="16" t="s">
        <v>18</v>
      </c>
      <c r="B6" s="24" t="s">
        <v>357</v>
      </c>
      <c r="C6" s="5" cm="1">
        <f t="array" ref="C6">SUMPRODUCT((Tickets!B$4:B$66=A6)*(Tickets!G$4:G$66))</f>
        <v>29</v>
      </c>
      <c r="D6" s="5">
        <f>C6</f>
        <v>29</v>
      </c>
      <c r="E6" s="15">
        <f t="shared" si="0"/>
        <v>1</v>
      </c>
      <c r="F6" s="5">
        <f>COUNTIF(Tickets!B$4:B$66,A6)</f>
        <v>14</v>
      </c>
    </row>
    <row r="7" spans="1:7" x14ac:dyDescent="0.2">
      <c r="A7" s="17" t="s">
        <v>36</v>
      </c>
      <c r="B7" s="24" t="s">
        <v>358</v>
      </c>
      <c r="C7" s="5" cm="1">
        <f t="array" ref="C7">SUMPRODUCT((Tickets!B$4:B$66=A7)*(Tickets!G$4:G$66))</f>
        <v>30</v>
      </c>
      <c r="D7" s="5">
        <f>C7</f>
        <v>30</v>
      </c>
      <c r="E7" s="15">
        <f t="shared" si="0"/>
        <v>1</v>
      </c>
      <c r="F7" s="5">
        <f>COUNTIF(Tickets!B$4:B$66,A7)</f>
        <v>15</v>
      </c>
    </row>
    <row r="8" spans="1:7" x14ac:dyDescent="0.2">
      <c r="A8" s="18" t="s">
        <v>55</v>
      </c>
      <c r="B8" s="24" t="s">
        <v>359</v>
      </c>
      <c r="C8" s="5" cm="1">
        <f t="array" ref="C8">SUMPRODUCT((Tickets!B$4:B$66=A8)*(Tickets!G$4:G$66))</f>
        <v>19</v>
      </c>
      <c r="D8" s="5">
        <f>C8</f>
        <v>19</v>
      </c>
      <c r="E8" s="15">
        <f t="shared" si="0"/>
        <v>1</v>
      </c>
      <c r="F8" s="5">
        <f>COUNTIF(Tickets!B$4:B$66,A8)</f>
        <v>12</v>
      </c>
    </row>
    <row r="9" spans="1:7" x14ac:dyDescent="0.2">
      <c r="A9" s="2" t="s">
        <v>63</v>
      </c>
      <c r="B9" s="2"/>
      <c r="C9" s="2">
        <f>SUM(C4:C8)</f>
        <v>116</v>
      </c>
      <c r="D9" s="2">
        <f>SUM(D4:D8)</f>
        <v>116</v>
      </c>
      <c r="E9" s="19">
        <f t="shared" si="0"/>
        <v>1</v>
      </c>
      <c r="F9" s="2">
        <f>SUM(F4:F8)</f>
        <v>63</v>
      </c>
    </row>
    <row r="11" spans="1:7" ht="30" customHeight="1" x14ac:dyDescent="0.2">
      <c r="A11" s="50" t="s">
        <v>380</v>
      </c>
      <c r="B11" s="51"/>
      <c r="C11" s="32"/>
      <c r="D11" s="32"/>
      <c r="E11" s="32"/>
      <c r="F11" s="32"/>
      <c r="G11" s="32"/>
    </row>
    <row r="12" spans="1:7" x14ac:dyDescent="0.2">
      <c r="A12" s="22" t="s">
        <v>327</v>
      </c>
      <c r="B12" s="1" t="s">
        <v>332</v>
      </c>
      <c r="C12" s="1" t="s">
        <v>9</v>
      </c>
      <c r="D12" s="1" t="s">
        <v>18</v>
      </c>
      <c r="E12" s="1" t="s">
        <v>36</v>
      </c>
      <c r="F12" s="1" t="s">
        <v>55</v>
      </c>
      <c r="G12" s="1" t="s">
        <v>63</v>
      </c>
    </row>
    <row r="13" spans="1:7" x14ac:dyDescent="0.2">
      <c r="A13" s="23" t="s">
        <v>302</v>
      </c>
      <c r="B13" s="5" cm="1">
        <f t="array" ref="B13">SUMPRODUCT((Tickets!$F$4:$F$66=$A13)*(Tickets!$B$4:$B$66=B$12)*(Tickets!$G$4:$G$66))</f>
        <v>13</v>
      </c>
      <c r="C13" s="5" cm="1">
        <f t="array" ref="C13">SUMPRODUCT((Tickets!$F$4:$F$66=$A13)*(Tickets!$B$4:$B$66=C$12)*(Tickets!$G$4:$G$66))</f>
        <v>7</v>
      </c>
      <c r="D13" s="5" cm="1">
        <f t="array" ref="D13">SUMPRODUCT((Tickets!$F$4:$F$66=$A13)*(Tickets!$B$4:$B$66=D$12)*(Tickets!$G$4:$G$66))</f>
        <v>14</v>
      </c>
      <c r="E13" s="5" cm="1">
        <f t="array" ref="E13">SUMPRODUCT((Tickets!$F$4:$F$66=$A13)*(Tickets!$B$4:$B$66=E$12)*(Tickets!$G$4:$G$66))</f>
        <v>12</v>
      </c>
      <c r="F13" s="5" cm="1">
        <f t="array" ref="F13">SUMPRODUCT((Tickets!$F$4:$F$66=$A13)*(Tickets!$B$4:$B$66=F$12)*(Tickets!$G$4:$G$66))</f>
        <v>5</v>
      </c>
      <c r="G13" s="2">
        <f>SUM(B13:F13)</f>
        <v>51</v>
      </c>
    </row>
    <row r="14" spans="1:7" x14ac:dyDescent="0.2">
      <c r="A14" s="23" t="s">
        <v>303</v>
      </c>
      <c r="B14" s="5" cm="1">
        <f t="array" ref="B14">SUMPRODUCT((Tickets!$F$4:$F$66=$A14)*(Tickets!$B$4:$B$66=B$12)*(Tickets!$G$4:$G$66))</f>
        <v>2</v>
      </c>
      <c r="C14" s="5" cm="1">
        <f t="array" ref="C14">SUMPRODUCT((Tickets!$F$4:$F$66=$A14)*(Tickets!$B$4:$B$66=C$12)*(Tickets!$G$4:$G$66))</f>
        <v>9</v>
      </c>
      <c r="D14" s="5" cm="1">
        <f t="array" ref="D14">SUMPRODUCT((Tickets!$F$4:$F$66=$A14)*(Tickets!$B$4:$B$66=D$12)*(Tickets!$G$4:$G$66))</f>
        <v>7</v>
      </c>
      <c r="E14" s="5" cm="1">
        <f t="array" ref="E14">SUMPRODUCT((Tickets!$F$4:$F$66=$A14)*(Tickets!$B$4:$B$66=E$12)*(Tickets!$G$4:$G$66))</f>
        <v>9</v>
      </c>
      <c r="F14" s="5" cm="1">
        <f t="array" ref="F14">SUMPRODUCT((Tickets!$F$4:$F$66=$A14)*(Tickets!$B$4:$B$66=F$12)*(Tickets!$G$4:$G$66))</f>
        <v>6</v>
      </c>
      <c r="G14" s="2">
        <f t="shared" ref="G14:G15" si="1">SUM(B14:F14)</f>
        <v>33</v>
      </c>
    </row>
    <row r="15" spans="1:7" x14ac:dyDescent="0.2">
      <c r="A15" s="23" t="s">
        <v>304</v>
      </c>
      <c r="B15" s="5" cm="1">
        <f t="array" ref="B15">SUMPRODUCT((Tickets!$F$4:$F$66=$A15)*(Tickets!$B$4:$B$66=B$12)*(Tickets!$G$4:$G$66))</f>
        <v>0</v>
      </c>
      <c r="C15" s="5" cm="1">
        <f t="array" ref="C15">SUMPRODUCT((Tickets!$F$4:$F$66=$A15)*(Tickets!$B$4:$B$66=C$12)*(Tickets!$G$4:$G$66))</f>
        <v>7</v>
      </c>
      <c r="D15" s="5" cm="1">
        <f t="array" ref="D15">SUMPRODUCT((Tickets!$F$4:$F$66=$A15)*(Tickets!$B$4:$B$66=D$12)*(Tickets!$G$4:$G$66))</f>
        <v>8</v>
      </c>
      <c r="E15" s="5" cm="1">
        <f t="array" ref="E15">SUMPRODUCT((Tickets!$F$4:$F$66=$A15)*(Tickets!$B$4:$B$66=E$12)*(Tickets!$G$4:$G$66))</f>
        <v>9</v>
      </c>
      <c r="F15" s="5" cm="1">
        <f t="array" ref="F15">SUMPRODUCT((Tickets!$F$4:$F$66=$A15)*(Tickets!$B$4:$B$66=F$12)*(Tickets!$G$4:$G$66))</f>
        <v>8</v>
      </c>
      <c r="G15" s="2">
        <f t="shared" si="1"/>
        <v>32</v>
      </c>
    </row>
    <row r="16" spans="1:7" x14ac:dyDescent="0.2">
      <c r="A16" s="2" t="s">
        <v>63</v>
      </c>
      <c r="B16" s="2">
        <f t="shared" ref="B16:G16" si="2">SUM(B13:B15)</f>
        <v>15</v>
      </c>
      <c r="C16" s="2">
        <f t="shared" si="2"/>
        <v>23</v>
      </c>
      <c r="D16" s="2">
        <f t="shared" si="2"/>
        <v>29</v>
      </c>
      <c r="E16" s="2">
        <f t="shared" si="2"/>
        <v>30</v>
      </c>
      <c r="F16" s="2">
        <f t="shared" si="2"/>
        <v>19</v>
      </c>
      <c r="G16" s="2">
        <f t="shared" si="2"/>
        <v>116</v>
      </c>
    </row>
  </sheetData>
  <mergeCells count="2">
    <mergeCell ref="A1:G1"/>
    <mergeCell ref="A11:G1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User Stories</vt:lpstr>
      <vt:lpstr>Plan des Sprints</vt:lpstr>
      <vt:lpstr>Tickets</vt:lpstr>
      <vt:lpstr>Velocity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Gestion Projet Application SGI</dc:title>
  <dc:subject/>
  <dc:creator>Luca Bonnin</dc:creator>
  <cp:keywords/>
  <dc:description/>
  <cp:lastModifiedBy>william.blondel2</cp:lastModifiedBy>
  <dcterms:created xsi:type="dcterms:W3CDTF">2026-04-01T17:43:08Z</dcterms:created>
  <dcterms:modified xsi:type="dcterms:W3CDTF">2026-05-02T19:15:59Z</dcterms:modified>
  <cp:category/>
</cp:coreProperties>
</file>